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0730" windowHeight="11760" tabRatio="841" activeTab="4"/>
  </bookViews>
  <sheets>
    <sheet name="Programme delivery" sheetId="9" r:id="rId1"/>
    <sheet name="Org capacity" sheetId="19" r:id="rId2"/>
    <sheet name="Finance" sheetId="24" r:id="rId3"/>
    <sheet name="Scoring sheet FSW-MSM-TG" sheetId="16" r:id="rId4"/>
    <sheet name="Scoring sheet-IDU" sheetId="21" r:id="rId5"/>
    <sheet name="Scoring sheet-CC" sheetId="20" r:id="rId6"/>
    <sheet name="Scoring sheet-CC With IDU" sheetId="25" r:id="rId7"/>
  </sheets>
  <definedNames>
    <definedName name="_xlnm._FilterDatabase" localSheetId="0" hidden="1">'Programme delivery'!$A$8:$N$48</definedName>
    <definedName name="_xlnm.Print_Area" localSheetId="1">'Org capacity'!$A$1:$G$22</definedName>
    <definedName name="_xlnm.Print_Area" localSheetId="0">'Programme delivery'!$A$1:$M$53</definedName>
    <definedName name="_xlnm.Print_Area" localSheetId="5">'Scoring sheet-CC'!$A$1:$H$18</definedName>
    <definedName name="_xlnm.Print_Area" localSheetId="6">'Scoring sheet-CC With IDU'!$A$1:$H$18</definedName>
    <definedName name="_xlnm.Print_Area" localSheetId="4">'Scoring sheet-IDU'!$A$1:$H$18</definedName>
    <definedName name="_xlnm.Print_Titles" localSheetId="0">'Programme delivery'!$1:$5</definedName>
  </definedNames>
  <calcPr calcId="144525"/>
</workbook>
</file>

<file path=xl/calcChain.xml><?xml version="1.0" encoding="utf-8"?>
<calcChain xmlns="http://schemas.openxmlformats.org/spreadsheetml/2006/main">
  <c r="F7" i="25" l="1"/>
  <c r="F6" i="25"/>
  <c r="F7" i="20"/>
  <c r="F6" i="20"/>
  <c r="F7" i="21"/>
  <c r="F6" i="21"/>
  <c r="F7" i="16"/>
  <c r="F6" i="16"/>
  <c r="C17" i="16"/>
  <c r="G18" i="24"/>
  <c r="D11" i="20" s="1"/>
  <c r="C17" i="25"/>
  <c r="D16" i="25"/>
  <c r="E16" i="25" s="1"/>
  <c r="D15" i="25"/>
  <c r="E15" i="25" s="1"/>
  <c r="E20" i="19"/>
  <c r="D10" i="25" s="1"/>
  <c r="K52" i="9"/>
  <c r="F16" i="21" s="1"/>
  <c r="G16" i="21" s="1"/>
  <c r="K51" i="9"/>
  <c r="F15" i="16" s="1"/>
  <c r="C17" i="20"/>
  <c r="D16" i="20"/>
  <c r="E16" i="20" s="1"/>
  <c r="D15" i="20"/>
  <c r="D17" i="20" s="1"/>
  <c r="C17" i="21"/>
  <c r="D16" i="21"/>
  <c r="E16" i="21" s="1"/>
  <c r="D15" i="21"/>
  <c r="E15" i="21" s="1"/>
  <c r="D16" i="16"/>
  <c r="E16" i="16" s="1"/>
  <c r="D15" i="16"/>
  <c r="E15" i="16"/>
  <c r="D10" i="16" l="1"/>
  <c r="F10" i="16" s="1"/>
  <c r="D11" i="16"/>
  <c r="F11" i="16" s="1"/>
  <c r="E11" i="16"/>
  <c r="E10" i="16"/>
  <c r="D11" i="25"/>
  <c r="E11" i="25" s="1"/>
  <c r="D11" i="21"/>
  <c r="E11" i="21" s="1"/>
  <c r="D10" i="20"/>
  <c r="E10" i="20" s="1"/>
  <c r="F10" i="20"/>
  <c r="D10" i="21"/>
  <c r="E10" i="21" s="1"/>
  <c r="F16" i="20"/>
  <c r="G16" i="20" s="1"/>
  <c r="H16" i="20" s="1"/>
  <c r="F16" i="16"/>
  <c r="G16" i="16" s="1"/>
  <c r="H16" i="16" s="1"/>
  <c r="F15" i="20"/>
  <c r="G15" i="20" s="1"/>
  <c r="E15" i="20"/>
  <c r="E17" i="20" s="1"/>
  <c r="F15" i="25"/>
  <c r="G15" i="25" s="1"/>
  <c r="D17" i="16"/>
  <c r="K53" i="9"/>
  <c r="E10" i="25"/>
  <c r="F10" i="25"/>
  <c r="E11" i="20"/>
  <c r="F11" i="20"/>
  <c r="G15" i="16"/>
  <c r="E17" i="21"/>
  <c r="E17" i="16"/>
  <c r="E17" i="25"/>
  <c r="F15" i="21"/>
  <c r="D17" i="25"/>
  <c r="F16" i="25"/>
  <c r="G16" i="25" s="1"/>
  <c r="H16" i="25" s="1"/>
  <c r="D17" i="21"/>
  <c r="F10" i="21"/>
  <c r="H16" i="21"/>
  <c r="F11" i="21"/>
  <c r="F11" i="25"/>
  <c r="F17" i="16" l="1"/>
  <c r="G17" i="20"/>
  <c r="H17" i="20" s="1"/>
  <c r="G17" i="25"/>
  <c r="H17" i="25" s="1"/>
  <c r="F17" i="20"/>
  <c r="H15" i="25"/>
  <c r="F17" i="25"/>
  <c r="H15" i="20"/>
  <c r="G17" i="16"/>
  <c r="H17" i="16" s="1"/>
  <c r="H15" i="16"/>
  <c r="F17" i="21"/>
  <c r="G15" i="21"/>
  <c r="H15" i="21" l="1"/>
  <c r="G17" i="21"/>
  <c r="H17" i="21" s="1"/>
</calcChain>
</file>

<file path=xl/sharedStrings.xml><?xml version="1.0" encoding="utf-8"?>
<sst xmlns="http://schemas.openxmlformats.org/spreadsheetml/2006/main" count="653" uniqueCount="469">
  <si>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</si>
  <si>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</si>
  <si>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</si>
  <si>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</si>
  <si>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</si>
  <si>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</si>
  <si>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</si>
  <si>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</si>
  <si>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</si>
  <si>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</si>
  <si>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</si>
  <si>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</si>
  <si>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</si>
  <si>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</si>
  <si>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</si>
  <si>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</si>
  <si>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</si>
  <si>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</si>
  <si>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</si>
  <si>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</si>
  <si>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</si>
  <si>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</si>
  <si>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</si>
  <si>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</si>
  <si>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</si>
  <si>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</si>
  <si>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</si>
  <si>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</si>
  <si>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</si>
  <si>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</si>
  <si>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</si>
  <si>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</si>
  <si>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</si>
  <si>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</si>
  <si>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</si>
  <si>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</si>
  <si>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</si>
  <si>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</si>
  <si>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</si>
  <si>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</si>
  <si>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</si>
  <si>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</si>
  <si>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</si>
  <si>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</si>
  <si>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</si>
  <si>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</si>
  <si>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</si>
  <si>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</si>
  <si>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</si>
  <si>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</si>
  <si>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</si>
  <si>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</si>
  <si>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</si>
  <si>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</si>
  <si>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</si>
  <si>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</si>
  <si>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</si>
  <si>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</si>
  <si>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</si>
  <si>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</si>
  <si>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</si>
  <si>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</si>
  <si>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</si>
  <si>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</si>
  <si>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</si>
  <si>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</si>
  <si>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</si>
  <si>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</si>
  <si>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</si>
  <si>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</si>
  <si>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</si>
  <si>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</si>
  <si>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</si>
  <si>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</si>
  <si>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</si>
  <si>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</si>
  <si>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</si>
  <si>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</si>
  <si>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</si>
  <si>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</si>
  <si>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</si>
  <si>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</si>
  <si>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</si>
  <si>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</si>
  <si>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</si>
  <si>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</si>
  <si>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</si>
  <si>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</si>
  <si>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</si>
  <si>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</si>
  <si>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</si>
  <si>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</si>
  <si>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</si>
  <si>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</si>
  <si>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</si>
  <si>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</si>
  <si>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</si>
  <si>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</si>
  <si>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</si>
  <si>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</si>
  <si>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</si>
  <si>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</si>
  <si>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</si>
  <si>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</si>
  <si>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</si>
  <si>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</si>
  <si>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</si>
  <si>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</si>
  <si>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</si>
  <si>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</si>
  <si>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</si>
  <si>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</si>
  <si>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</si>
  <si>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</si>
  <si>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</si>
  <si>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</si>
  <si>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</si>
  <si>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</si>
  <si>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</si>
  <si>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</si>
  <si>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</si>
  <si>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</si>
  <si>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</si>
  <si>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</si>
  <si>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</si>
  <si>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</si>
  <si>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</si>
  <si>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</si>
  <si>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</si>
  <si>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</si>
  <si>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</si>
  <si>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</si>
  <si>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</si>
  <si>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</si>
  <si>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</si>
  <si>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</si>
  <si>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</si>
  <si>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</si>
  <si>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</si>
  <si>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</si>
  <si>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</si>
  <si>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</si>
  <si>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</si>
  <si>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</si>
  <si>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</si>
  <si>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</si>
  <si>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</si>
  <si>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</si>
  <si>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</si>
  <si>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</si>
  <si>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</si>
  <si>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</si>
  <si>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</si>
  <si>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</si>
  <si>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</si>
  <si>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</si>
  <si>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</si>
  <si>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</si>
  <si>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</si>
  <si>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</si>
  <si>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</si>
  <si>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</si>
  <si>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</si>
  <si>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</si>
  <si>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</si>
  <si>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</si>
  <si>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</si>
  <si>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</si>
  <si>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</si>
  <si>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</si>
  <si>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</si>
  <si>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</si>
  <si>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</si>
  <si>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</si>
  <si>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</si>
  <si>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</si>
  <si>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</si>
  <si>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</si>
  <si>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</si>
  <si>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</si>
  <si>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</si>
  <si>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</si>
  <si>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</si>
  <si>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</si>
  <si>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</si>
  <si>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</si>
  <si>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</si>
  <si>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</si>
  <si>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</si>
  <si>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</si>
  <si>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</si>
  <si>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</si>
  <si>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</si>
  <si>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</si>
  <si>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</si>
  <si>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</si>
  <si>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</si>
  <si>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</si>
  <si>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</si>
  <si>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</si>
  <si>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</si>
  <si>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</si>
  <si>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</si>
  <si>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</si>
  <si>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</si>
  <si>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</si>
  <si>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</si>
  <si>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Name of the NGO:</t>
  </si>
  <si>
    <t>District:</t>
  </si>
  <si>
    <t>State:</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</si>
  <si>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</si>
  <si>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</si>
  <si>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</si>
  <si>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</si>
  <si>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</si>
  <si>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</si>
  <si>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</si>
  <si>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</si>
  <si>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</si>
  <si>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</si>
  <si>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</si>
  <si>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</si>
  <si>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</si>
  <si>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</si>
  <si>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</si>
  <si>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</si>
  <si>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</si>
  <si>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</si>
  <si>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</si>
  <si>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</si>
  <si>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</si>
  <si>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</si>
  <si>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</si>
  <si>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</si>
  <si>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</si>
  <si>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</si>
  <si>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</si>
  <si>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</si>
  <si>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</si>
  <si>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</si>
  <si>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</si>
  <si>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</si>
  <si>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</si>
  <si>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</si>
  <si>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</si>
  <si>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</si>
  <si>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</si>
  <si>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</si>
  <si>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</si>
  <si>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</si>
  <si>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</si>
  <si>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</si>
  <si>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</si>
  <si>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</si>
  <si>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</si>
  <si>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</si>
  <si>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</si>
  <si>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</si>
  <si>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</si>
  <si>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</si>
  <si>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</si>
  <si>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</si>
  <si>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</si>
  <si>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</si>
  <si>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</si>
  <si>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</si>
  <si>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</si>
  <si>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</si>
  <si>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</si>
  <si>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</si>
  <si>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</si>
  <si>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</si>
  <si>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</si>
  <si>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</si>
  <si>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</si>
  <si>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</si>
  <si>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</si>
  <si>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</si>
  <si>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</si>
  <si>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</si>
  <si>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</si>
  <si>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</si>
  <si>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</si>
  <si>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</si>
  <si>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</si>
  <si>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</si>
  <si>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</si>
  <si>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</si>
  <si>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</si>
  <si>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</si>
  <si>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</si>
  <si>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</si>
  <si>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</si>
  <si>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</si>
  <si>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</si>
  <si>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</si>
  <si>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</si>
  <si>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</si>
  <si>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</si>
  <si>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</si>
  <si>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</si>
  <si>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</si>
  <si>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</si>
  <si>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</si>
  <si>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</si>
  <si>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</si>
  <si>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</si>
  <si>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</si>
  <si>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</si>
  <si>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</si>
  <si>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</si>
  <si>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</si>
  <si>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Number of HRG identified, registred,  and reached from verious networks (Social Network, Virtual Networks, etc)</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</si>
  <si>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</si>
  <si>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</si>
  <si>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</si>
  <si>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</si>
  <si>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</si>
  <si>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</si>
  <si>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</si>
  <si>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</si>
  <si>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</si>
  <si>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</si>
  <si>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</si>
  <si>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</si>
  <si>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</si>
  <si>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</si>
  <si>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</si>
  <si>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</si>
  <si>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TI -Annual Evaluation Tool -2019-20
(FSW/MSM/IDU/TG)</t>
  </si>
  <si>
    <t xml:space="preserve"> Finance</t>
  </si>
  <si>
    <t>Verification of bank account and vouchers</t>
  </si>
  <si>
    <t>Verification of vouchers Verification of ledger</t>
  </si>
  <si>
    <t>Scoringn sheet for IDU-2019</t>
  </si>
  <si>
    <t>Scoring Sheet for FSW/MSM -2019</t>
  </si>
  <si>
    <t>Scoringn sheet for Core-composite TI-2019</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</si>
  <si>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</si>
  <si>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</si>
  <si>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</si>
  <si>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</si>
  <si>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</si>
  <si>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</si>
  <si>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</si>
  <si>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</si>
  <si>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</si>
  <si>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</si>
  <si>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r>
      <t>Vouchers are printed and machine numbere</t>
    </r>
    <r>
      <rPr>
        <sz val="9"/>
        <color indexed="10"/>
        <rFont val="Calibri"/>
        <family val="2"/>
      </rPr>
      <t xml:space="preserve">d. </t>
    </r>
    <r>
      <rPr>
        <sz val="9"/>
        <rFont val="Calibri"/>
        <family val="2"/>
      </rPr>
      <t>Ledgers are maintained properly.</t>
    </r>
  </si>
  <si>
    <t xml:space="preserve">Whether SOEs are submitted to SACS on time in the prescribed format. </t>
  </si>
  <si>
    <r>
      <t>All vouchers are printed and</t>
    </r>
    <r>
      <rPr>
        <sz val="9"/>
        <color indexed="8"/>
        <rFont val="Calibri"/>
        <family val="2"/>
      </rPr>
      <t xml:space="preserve"> machine numbered. Whether the ledger is maintained accordingly for vouchers</t>
    </r>
  </si>
  <si>
    <r>
      <t xml:space="preserve">All payments made with proper bills and vouchers and are in place with </t>
    </r>
    <r>
      <rPr>
        <sz val="9"/>
        <color indexed="8"/>
        <rFont val="Calibri"/>
        <family val="2"/>
      </rPr>
      <t>proper approval along with the PFMS advice.</t>
    </r>
  </si>
  <si>
    <r>
      <t>Three quotations to be collected</t>
    </r>
    <r>
      <rPr>
        <sz val="9"/>
        <color indexed="8"/>
        <rFont val="Calibri"/>
        <family val="2"/>
      </rPr>
      <t xml:space="preserve">  ( Not needed where the supply is from governemt machanism)</t>
    </r>
  </si>
  <si>
    <r>
      <t>No system in place,</t>
    </r>
    <r>
      <rPr>
        <sz val="9"/>
        <color indexed="8"/>
        <rFont val="Calibri"/>
        <family val="2"/>
      </rPr>
      <t xml:space="preserve"> either by the NGO or Government system is in place</t>
    </r>
  </si>
  <si>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</si>
  <si>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</si>
  <si>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</si>
  <si>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</si>
  <si>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</si>
  <si>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</si>
  <si>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</si>
  <si>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</si>
  <si>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TI -Annual Evaluation Tool  (FSW/MSM/IDU)-2019</t>
  </si>
  <si>
    <t>Targeted Intervention -Annual Evaluation Tool (FSW/MSM /TG/IDU TIs) - 2019-20</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</si>
  <si>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</si>
  <si>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</si>
  <si>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</si>
  <si>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</si>
  <si>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</si>
  <si>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</si>
  <si>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</si>
  <si>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</si>
  <si>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</si>
  <si>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</si>
  <si>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</si>
  <si>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</si>
  <si>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</si>
  <si>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</si>
  <si>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</si>
  <si>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</si>
  <si>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</si>
  <si>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</si>
  <si>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</si>
  <si>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</si>
  <si>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</si>
  <si>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</si>
  <si>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</si>
  <si>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</si>
  <si>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</si>
  <si>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</si>
  <si>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</si>
  <si>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</si>
  <si>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</si>
  <si>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</si>
  <si>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</si>
  <si>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</si>
  <si>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</si>
  <si>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</si>
  <si>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</si>
  <si>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</si>
  <si>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</si>
  <si>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</si>
  <si>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</si>
  <si>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</si>
  <si>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</si>
  <si>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</si>
  <si>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</si>
  <si>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Name of the NGO:SOSVA</t>
  </si>
  <si>
    <t>District:Chandigarh</t>
  </si>
  <si>
    <t>State:Chandigarh</t>
  </si>
  <si>
    <t>800/883</t>
  </si>
  <si>
    <t>SACS assigned TI the target of 800. TI registered 883 IDUs in comparison to the target.</t>
  </si>
  <si>
    <t>A monthly meeting was held, but no out reach plan was developed, and no follow-up action was taken for out reach activities.</t>
  </si>
  <si>
    <t>All project services were provided to 94% of the target population (746/800)</t>
  </si>
  <si>
    <t>According to the peer diary, 94% of HRGs are regularly reached out to with one-on-one and one-on-one group services, as well as N/S and condom services, on a monthly basis. However, during discussions with HRGs, this was not reflected in the field.</t>
  </si>
  <si>
    <t>ORW has met with all PE at the hotspot and provided support more than four times in a month, and all hotspots are covered in a month.</t>
  </si>
  <si>
    <t xml:space="preserve">8.25 % new HRG regsitred against the Annual Target of 800. </t>
  </si>
  <si>
    <t>There were 24 Health Camps planned, with 18 taking place during the evaluation period.(075%)</t>
  </si>
  <si>
    <t>There has been no new registration through the social networking site.</t>
  </si>
  <si>
    <t>There is a STI clinic in place, and the necessary registers / patient cards (Network clinic format) are kept at the clinic. The STI Clinic is serviced by one MBSS doctor.</t>
  </si>
  <si>
    <t>The TI has not counselled HRG, who attends the STI clinic.</t>
  </si>
  <si>
    <t>Over 93% of individual HRGs have been performed for GMC twice a year.</t>
  </si>
  <si>
    <t xml:space="preserve">Above 50 % of thre HRG underwent syphillis </t>
  </si>
  <si>
    <t>Only 11.3 % of the HRG underwent HIV test twice during the contact period</t>
  </si>
  <si>
    <t xml:space="preserve">All the HRG positive patients has been linked to the ART centree </t>
  </si>
  <si>
    <t>376 are married and having regular partner as per the master register</t>
  </si>
  <si>
    <t>63.2 % of the tested against the idetified by the project</t>
  </si>
  <si>
    <t xml:space="preserve">All are linked to ART centre. </t>
  </si>
  <si>
    <t xml:space="preserve">Arounf 45 % of the HRG regsistere at the OST </t>
  </si>
  <si>
    <t>71684 syringes were distributed in response to a demand of 74938 (95.6%). Similarly, 150038 needles were requested and 142428 were distributed.(94.9%)</t>
  </si>
  <si>
    <t>More than 50 % of the used needles/syringes being returned/collected for safe disposal</t>
  </si>
  <si>
    <t xml:space="preserve">All the TB positive linked to DOT centre. </t>
  </si>
  <si>
    <t>Few  HRGs are part of DMC, PMC and Crisis management committee. However, no CBO/support group is formed, except SHG of spouses of HRG.</t>
  </si>
  <si>
    <t>Participants are satisfied with privacy and confidentiality at the project level.</t>
  </si>
  <si>
    <t>In the FGD conducted in field with HRGs, it is learned that HRGs are satisfied with the project activities.</t>
  </si>
  <si>
    <t>HRG reported that they are satisfied with the counsellor/ANM.</t>
  </si>
  <si>
    <t>During the FGD with the HRG it is observed that the HRG are getting all the required services as and when they demand. 24567 condoms were distributed against the demand of 27985</t>
  </si>
  <si>
    <t>In one to one interaction with 4stakeholders, it is learnt, that all 4 are involved in addressing the issues relating to project services.</t>
  </si>
  <si>
    <t>Four community meetings were held in order to create a community score card.</t>
  </si>
  <si>
    <t>Budget Utilised in 2021-22 is more than 60% .                                                                           TI account - 95%                                                                                                          OST- 56 - 90%                                                      OST 38-77%                                                                 But it is less than 60% in  2022-23.</t>
  </si>
  <si>
    <t>Fund utilisation of year 2022-23 is less than 60% and advised to use the funds till March 2023.</t>
  </si>
  <si>
    <t>All the expenditure done as per approved budget.</t>
  </si>
  <si>
    <t>Separate account in State Bank of India Sector- 17 but it is joint account for  T I, OST-56 and OST-38.</t>
  </si>
  <si>
    <t>All vouchers / bills are in serial order and proper maintained with approval.</t>
  </si>
  <si>
    <t>It is advised to mention proper head on voucher and book the expenditure in proper head. ( Refer Voucher no. 1737)</t>
  </si>
  <si>
    <t>No Cash transaction done above Rs. 5000/-</t>
  </si>
  <si>
    <t>Vouchers are printed and in serial order and Ledger is maintained properly.</t>
  </si>
  <si>
    <t>It is advisable to mention the balance in ledger and it should be signed and stamped by Accountant and Project Manager.</t>
  </si>
  <si>
    <t>Cash book is updated and signed and stamped by Project Manager &amp; Project Director at the end of every month.</t>
  </si>
  <si>
    <t>It is advisable to mention the Voucher no. in Cash book and book the expenditure in proper head. ( Refer Page no. 20 of cash book. Needles / Syringes booked under head of Office expenses of Rs. 3968)</t>
  </si>
  <si>
    <t>SOEs are submitted on time to SACS and maintained in proper manner.</t>
  </si>
  <si>
    <t>Nil and Negligible mismatch found.</t>
  </si>
  <si>
    <t>Action taken report on audit recommendations is submitted on time and a separate file is maintained for it</t>
  </si>
  <si>
    <t>All payments / Transactions done through PFMS.</t>
  </si>
  <si>
    <t>File of PFMS advices shuold be place at TI office.</t>
  </si>
  <si>
    <t>Quotation file present in TI Office and comparative statement is in place to purchanse any medicine / fixed asset etc.</t>
  </si>
  <si>
    <t xml:space="preserve">All project staff including Project Manager, M&amp;E Officer and 7 ORWs (5 males and 2 females) were appointed. 18 out of 20 sanctioned Peer educators have been appointed till date. </t>
  </si>
  <si>
    <t xml:space="preserve">There are total 7 ORWs (5 males and 2 females). One out of the 5 male ORWs is from the community. This ORW is working in the project since the inception of the project. </t>
  </si>
  <si>
    <t xml:space="preserve">There are total 18 PEs out of the sanctioned posts of 20 PEs. Each peer educator has a target of an average 44 HRGs. </t>
  </si>
  <si>
    <t>Only two Peer educators are below the age of 30 years. The average age of the PE is 43.5 years. It was informed by the Project Manager that they have taken permission from the Chandigarh SACS regarding the over age of the PEs.</t>
  </si>
  <si>
    <t xml:space="preserve">The average ratio of ORW:HRG is 1:162. </t>
  </si>
  <si>
    <t xml:space="preserve">Job description has been given to each staff member, attached in the respective personal files as well as displayed on the project's notice board. </t>
  </si>
  <si>
    <t xml:space="preserve">Attendance and leave register is mantained properly and duly verified by the Project Director.  </t>
  </si>
  <si>
    <t xml:space="preserve">6 meetings of Program Management Committee were held during the evaluation period. </t>
  </si>
  <si>
    <t xml:space="preserve">12 trainings (induction and in-house trainings) were conducted during the evaluation period (September, 2021 to October, 2022). </t>
  </si>
  <si>
    <t xml:space="preserve">5 cases of crisis were identified during the evaluation period and the issues were resolved by the crisis management committee. </t>
  </si>
  <si>
    <t xml:space="preserve">11 review meetings (monthly) were conducted during the evaluation period. All meetings were attended by the Project Director and the meeting minutes were duly verified by the Project Director. </t>
  </si>
  <si>
    <t xml:space="preserve">Assets register is maintained properly, separately for OST center and TI project. All the project items are codified and verified. </t>
  </si>
  <si>
    <t>The project has seen very little staff turnover.</t>
  </si>
  <si>
    <t>There has been no turnover among peer educators.</t>
  </si>
  <si>
    <t>Name of the Evaluators: Dr Sukhbir Singh, Dr Nidhi Jaswal and Ms. Bhawna Saini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</si>
</sst>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5"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sz val="9"/>
      <name val="Calibri"/>
      <family val="2"/>
    </font>
    <font>
      <sz val="9"/>
      <color indexed="10"/>
      <name val="Calibri"/>
      <family val="2"/>
    </font>
    <font>
      <sz val="9"/>
      <color indexed="8"/>
      <name val="Calibri"/>
      <family val="2"/>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9"/>
      <color theme="1"/>
      <name val="Calibri"/>
      <family val="2"/>
      <scheme val="minor"/>
    </font>
    <font>
      <b/>
      <sz val="9"/>
      <color theme="1"/>
      <name val="Calibri"/>
      <family val="2"/>
      <scheme val="minor"/>
    </font>
    <font>
      <b/>
      <sz val="9"/>
      <name val="Calibri"/>
      <family val="2"/>
      <scheme val="minor"/>
    </font>
    <font>
      <b/>
      <sz val="12"/>
      <color rgb="FFFF0000"/>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u/>
      <sz val="16"/>
      <color theme="1"/>
      <name val="Times New Roman"/>
      <family val="1"/>
    </font>
    <font>
      <b/>
      <sz val="18"/>
      <color theme="3" tint="-0.249977111117893"/>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b/>
      <sz val="16"/>
      <name val="Calibri"/>
      <family val="2"/>
      <scheme val="minor"/>
    </font>
    <font>
      <sz val="11"/>
      <name val="Calibri"/>
      <family val="2"/>
      <scheme val="minor"/>
    </font>
    <font>
      <b/>
      <sz val="12"/>
      <color theme="3"/>
      <name val="Calibri"/>
      <family val="2"/>
      <scheme val="minor"/>
    </font>
    <font>
      <sz val="14"/>
      <color theme="1"/>
      <name val="Arial"/>
      <family val="2"/>
    </font>
  </fonts>
  <fills count="1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FFFF"/>
        <bgColor rgb="FFFFFFFF"/>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right style="medium">
        <color rgb="FF000000"/>
      </right>
      <top style="thin">
        <color rgb="FF000000"/>
      </top>
      <bottom/>
      <diagonal/>
    </border>
  </borders>
  <cellStyleXfs count="1">
    <xf numFmtId="0" fontId="0" fillId="0" borderId="0"/>
  </cellStyleXfs>
  <cellXfs count="306">
    <xf numFmtId="0" fontId="0" fillId="0" borderId="0" xfId="0"/>
    <xf numFmtId="0" fontId="0" fillId="0" borderId="0" xfId="0"/>
    <xf numFmtId="0" fontId="0" fillId="0" borderId="0" xfId="0" applyBorder="1"/>
    <xf numFmtId="0" fontId="12" fillId="0" borderId="0" xfId="0" applyFont="1"/>
    <xf numFmtId="0" fontId="12" fillId="0" borderId="0" xfId="0" applyFont="1" applyFill="1" applyBorder="1" applyAlignment="1"/>
    <xf numFmtId="0" fontId="12" fillId="0" borderId="0" xfId="0" applyFont="1" applyFill="1"/>
    <xf numFmtId="0" fontId="12" fillId="0" borderId="0" xfId="0" applyFont="1" applyFill="1" applyBorder="1"/>
    <xf numFmtId="0" fontId="12" fillId="0" borderId="0" xfId="0" applyFont="1" applyBorder="1"/>
    <xf numFmtId="0" fontId="12" fillId="0" borderId="0" xfId="0" applyFont="1" applyAlignment="1">
      <alignment horizontal="center"/>
    </xf>
    <xf numFmtId="0" fontId="13" fillId="2"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14" fillId="0" borderId="1" xfId="0" applyFont="1" applyBorder="1" applyAlignment="1">
      <alignment horizontal="left" vertical="top"/>
    </xf>
    <xf numFmtId="0" fontId="13" fillId="0" borderId="1" xfId="0" applyFont="1" applyBorder="1" applyAlignment="1">
      <alignment horizontal="left" vertical="top" wrapText="1"/>
    </xf>
    <xf numFmtId="0" fontId="1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0" fillId="0" borderId="1" xfId="0" applyBorder="1"/>
    <xf numFmtId="0" fontId="2" fillId="0" borderId="1" xfId="0" applyFont="1" applyFill="1" applyBorder="1" applyAlignment="1">
      <alignment horizontal="left" vertical="top" wrapText="1"/>
    </xf>
    <xf numFmtId="0" fontId="13" fillId="4"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2" fillId="6" borderId="0" xfId="0" applyFont="1" applyFill="1" applyBorder="1"/>
    <xf numFmtId="0" fontId="12" fillId="6" borderId="0" xfId="0" applyFont="1" applyFill="1"/>
    <xf numFmtId="164" fontId="11" fillId="5" borderId="1" xfId="0" applyNumberFormat="1" applyFont="1" applyFill="1" applyBorder="1" applyAlignment="1">
      <alignment horizontal="center" vertical="center" wrapText="1"/>
    </xf>
    <xf numFmtId="0" fontId="15" fillId="0" borderId="0" xfId="0" applyFont="1"/>
    <xf numFmtId="0" fontId="15" fillId="7" borderId="0" xfId="0" applyFont="1" applyFill="1" applyBorder="1"/>
    <xf numFmtId="0" fontId="15" fillId="7" borderId="0" xfId="0" applyFont="1" applyFill="1"/>
    <xf numFmtId="0" fontId="4" fillId="0" borderId="1" xfId="0" applyFont="1" applyBorder="1" applyAlignment="1">
      <alignment horizontal="left" vertical="top"/>
    </xf>
    <xf numFmtId="0" fontId="15" fillId="0" borderId="0" xfId="0" applyFont="1" applyFill="1"/>
    <xf numFmtId="0" fontId="15" fillId="8" borderId="0" xfId="0" applyFont="1" applyFill="1"/>
    <xf numFmtId="0" fontId="15" fillId="0" borderId="0" xfId="0" applyFont="1" applyFill="1" applyBorder="1"/>
    <xf numFmtId="0" fontId="16" fillId="9" borderId="0" xfId="0" applyFont="1" applyFill="1" applyBorder="1"/>
    <xf numFmtId="0" fontId="16" fillId="9" borderId="0" xfId="0" applyFont="1" applyFill="1"/>
    <xf numFmtId="0" fontId="4" fillId="10" borderId="3" xfId="0" applyFont="1" applyFill="1" applyBorder="1" applyAlignment="1">
      <alignment horizontal="left" vertical="top"/>
    </xf>
    <xf numFmtId="0" fontId="17" fillId="0" borderId="1" xfId="0" applyFont="1" applyBorder="1"/>
    <xf numFmtId="0" fontId="18" fillId="0" borderId="1" xfId="0" applyFont="1" applyBorder="1" applyAlignment="1">
      <alignment vertical="top" wrapText="1"/>
    </xf>
    <xf numFmtId="0" fontId="13"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3" fillId="0" borderId="1" xfId="0" applyFont="1" applyBorder="1"/>
    <xf numFmtId="0" fontId="19" fillId="0" borderId="1" xfId="0" applyFont="1" applyBorder="1" applyAlignment="1">
      <alignment horizontal="center"/>
    </xf>
    <xf numFmtId="0" fontId="11" fillId="6" borderId="1" xfId="0" applyFont="1" applyFill="1" applyBorder="1" applyAlignment="1">
      <alignment vertical="top" wrapText="1"/>
    </xf>
    <xf numFmtId="0" fontId="11" fillId="0" borderId="1" xfId="0" applyFont="1" applyBorder="1"/>
    <xf numFmtId="164" fontId="11" fillId="0" borderId="1" xfId="0" applyNumberFormat="1" applyFont="1" applyBorder="1"/>
    <xf numFmtId="0" fontId="20" fillId="0" borderId="1" xfId="0" applyFont="1" applyBorder="1"/>
    <xf numFmtId="1" fontId="14" fillId="0" borderId="1" xfId="0" applyNumberFormat="1" applyFont="1" applyBorder="1"/>
    <xf numFmtId="1" fontId="11" fillId="0" borderId="1" xfId="0" applyNumberFormat="1" applyFont="1" applyBorder="1"/>
    <xf numFmtId="1" fontId="3" fillId="0" borderId="1" xfId="0" applyNumberFormat="1" applyFont="1" applyFill="1" applyBorder="1" applyAlignment="1">
      <alignment horizontal="center" vertical="center" wrapText="1"/>
    </xf>
    <xf numFmtId="164" fontId="21" fillId="0" borderId="1" xfId="0" applyNumberFormat="1" applyFont="1" applyBorder="1"/>
    <xf numFmtId="0" fontId="22" fillId="0" borderId="0" xfId="0" applyFont="1"/>
    <xf numFmtId="0" fontId="23" fillId="0" borderId="0" xfId="0" applyFont="1"/>
    <xf numFmtId="0" fontId="19" fillId="0" borderId="1" xfId="0" applyFont="1" applyBorder="1" applyAlignment="1" applyProtection="1">
      <alignment horizontal="center" vertical="top"/>
      <protection locked="0"/>
    </xf>
    <xf numFmtId="0" fontId="12" fillId="0" borderId="1" xfId="0" applyFont="1" applyBorder="1" applyAlignment="1" applyProtection="1">
      <alignment horizontal="left" vertical="top"/>
      <protection locked="0"/>
    </xf>
    <xf numFmtId="1" fontId="3" fillId="0" borderId="1" xfId="0" applyNumberFormat="1" applyFont="1" applyFill="1" applyBorder="1" applyAlignment="1" applyProtection="1">
      <alignment horizontal="center" vertical="center" wrapText="1"/>
      <protection locked="0"/>
    </xf>
    <xf numFmtId="0" fontId="3" fillId="10" borderId="1" xfId="0" applyFont="1" applyFill="1" applyBorder="1" applyAlignment="1">
      <alignment horizontal="left" vertical="top" wrapText="1"/>
    </xf>
    <xf numFmtId="0" fontId="3" fillId="10" borderId="1" xfId="0" applyFont="1" applyFill="1" applyBorder="1" applyAlignment="1" applyProtection="1">
      <alignment horizontal="left" vertical="top" wrapText="1"/>
      <protection locked="0"/>
    </xf>
    <xf numFmtId="0" fontId="13" fillId="10" borderId="1" xfId="0" applyFont="1" applyFill="1" applyBorder="1" applyAlignment="1">
      <alignment horizontal="left" vertical="top"/>
    </xf>
    <xf numFmtId="0" fontId="13" fillId="10" borderId="1" xfId="0" applyFont="1" applyFill="1" applyBorder="1" applyAlignment="1" applyProtection="1">
      <alignment horizontal="left" vertical="top"/>
      <protection locked="0"/>
    </xf>
    <xf numFmtId="0" fontId="14" fillId="3" borderId="3" xfId="0" applyFont="1" applyFill="1" applyBorder="1" applyAlignment="1">
      <alignment horizontal="left" vertical="top"/>
    </xf>
    <xf numFmtId="164" fontId="11" fillId="11" borderId="1" xfId="0" applyNumberFormat="1" applyFont="1" applyFill="1" applyBorder="1" applyAlignment="1" applyProtection="1">
      <alignment horizontal="center" vertical="center" wrapText="1"/>
      <protection locked="0"/>
    </xf>
    <xf numFmtId="0" fontId="13" fillId="0" borderId="4" xfId="0" applyFont="1" applyBorder="1" applyAlignment="1">
      <alignment horizontal="left" vertical="top"/>
    </xf>
    <xf numFmtId="0" fontId="4" fillId="10" borderId="5" xfId="0" applyFont="1" applyFill="1" applyBorder="1" applyAlignment="1">
      <alignment horizontal="left" vertical="top"/>
    </xf>
    <xf numFmtId="0" fontId="3" fillId="0" borderId="4" xfId="0" applyFont="1" applyBorder="1" applyAlignment="1">
      <alignment horizontal="left" vertical="top"/>
    </xf>
    <xf numFmtId="0" fontId="4" fillId="0" borderId="6" xfId="0" applyFont="1" applyBorder="1" applyAlignment="1">
      <alignment horizontal="left" vertical="top"/>
    </xf>
    <xf numFmtId="0" fontId="17" fillId="0" borderId="7" xfId="0" applyFont="1" applyBorder="1" applyAlignment="1">
      <alignment horizontal="center"/>
    </xf>
    <xf numFmtId="0" fontId="12" fillId="0" borderId="8" xfId="0" applyFont="1" applyBorder="1" applyAlignment="1">
      <alignment horizontal="center"/>
    </xf>
    <xf numFmtId="0" fontId="12" fillId="0" borderId="9" xfId="0" applyFont="1" applyBorder="1"/>
    <xf numFmtId="1" fontId="24" fillId="0" borderId="10" xfId="0" applyNumberFormat="1" applyFont="1" applyBorder="1"/>
    <xf numFmtId="0" fontId="11" fillId="0" borderId="1" xfId="0" applyFont="1" applyBorder="1" applyAlignment="1">
      <alignment horizontal="center"/>
    </xf>
    <xf numFmtId="0" fontId="11" fillId="5" borderId="1" xfId="0" applyFont="1" applyFill="1" applyBorder="1" applyAlignment="1">
      <alignment horizontal="center" vertical="center" wrapText="1"/>
    </xf>
    <xf numFmtId="0" fontId="11" fillId="5" borderId="1" xfId="0" applyFont="1" applyFill="1" applyBorder="1" applyAlignment="1">
      <alignment horizontal="right" vertical="center" wrapText="1"/>
    </xf>
    <xf numFmtId="1" fontId="11" fillId="11" borderId="1" xfId="0" applyNumberFormat="1" applyFont="1" applyFill="1" applyBorder="1" applyAlignment="1" applyProtection="1">
      <alignment horizontal="center" vertical="center" wrapText="1"/>
      <protection locked="0"/>
    </xf>
    <xf numFmtId="0" fontId="11" fillId="0" borderId="1" xfId="0" applyFont="1" applyBorder="1" applyAlignment="1">
      <alignment horizontal="center"/>
    </xf>
    <xf numFmtId="164" fontId="11"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6"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protection locked="0"/>
    </xf>
    <xf numFmtId="0" fontId="25" fillId="0" borderId="1" xfId="0" applyFont="1" applyFill="1" applyBorder="1" applyAlignment="1">
      <alignment horizontal="left" vertical="top" wrapText="1"/>
    </xf>
    <xf numFmtId="0" fontId="26" fillId="10" borderId="1" xfId="0" applyFont="1" applyFill="1" applyBorder="1" applyAlignment="1" applyProtection="1">
      <alignment horizontal="left" vertical="top"/>
      <protection locked="0"/>
    </xf>
    <xf numFmtId="0" fontId="26" fillId="10" borderId="1" xfId="0" applyFont="1" applyFill="1" applyBorder="1" applyAlignment="1">
      <alignment horizontal="left" vertical="top" wrapText="1"/>
    </xf>
    <xf numFmtId="0" fontId="14" fillId="5" borderId="1" xfId="0" applyFont="1" applyFill="1" applyBorder="1" applyAlignment="1">
      <alignment horizontal="center"/>
    </xf>
    <xf numFmtId="0" fontId="14" fillId="5" borderId="4" xfId="0" applyFont="1" applyFill="1" applyBorder="1" applyAlignment="1">
      <alignment horizontal="center"/>
    </xf>
    <xf numFmtId="0" fontId="1" fillId="12" borderId="1" xfId="0" applyFont="1" applyFill="1" applyBorder="1" applyAlignment="1">
      <alignment horizontal="center" vertical="center"/>
    </xf>
    <xf numFmtId="0" fontId="2" fillId="12" borderId="6" xfId="0" applyFont="1" applyFill="1" applyBorder="1" applyAlignment="1">
      <alignment horizontal="center" vertical="top"/>
    </xf>
    <xf numFmtId="0" fontId="2" fillId="12" borderId="1" xfId="0" applyFont="1" applyFill="1" applyBorder="1" applyAlignment="1">
      <alignment horizontal="center" vertical="top"/>
    </xf>
    <xf numFmtId="0" fontId="2" fillId="12" borderId="1" xfId="0" applyFont="1" applyFill="1" applyBorder="1" applyAlignment="1">
      <alignment horizontal="center" vertical="top" wrapText="1"/>
    </xf>
    <xf numFmtId="0" fontId="13" fillId="12" borderId="1" xfId="0" applyFont="1" applyFill="1" applyBorder="1"/>
    <xf numFmtId="0" fontId="6" fillId="12" borderId="1" xfId="0" applyFont="1" applyFill="1" applyBorder="1" applyAlignment="1">
      <alignment horizontal="center" vertical="center"/>
    </xf>
    <xf numFmtId="0" fontId="2" fillId="3" borderId="11" xfId="0" applyFont="1" applyFill="1" applyBorder="1" applyAlignment="1">
      <alignment horizontal="left" vertical="top"/>
    </xf>
    <xf numFmtId="0" fontId="2" fillId="3" borderId="12" xfId="0" applyFont="1" applyFill="1" applyBorder="1" applyAlignment="1">
      <alignment horizontal="left" vertical="top"/>
    </xf>
    <xf numFmtId="0" fontId="3" fillId="0" borderId="13" xfId="0" applyFont="1" applyFill="1" applyBorder="1" applyAlignment="1">
      <alignment horizontal="left" vertical="top" wrapText="1"/>
    </xf>
    <xf numFmtId="0" fontId="3" fillId="0" borderId="13" xfId="0" applyFont="1" applyFill="1" applyBorder="1" applyAlignment="1" applyProtection="1">
      <alignment horizontal="left" vertical="top"/>
      <protection locked="0"/>
    </xf>
    <xf numFmtId="0" fontId="13" fillId="4" borderId="13" xfId="0" applyFont="1" applyFill="1" applyBorder="1" applyAlignment="1">
      <alignment horizontal="left" vertical="top" wrapText="1"/>
    </xf>
    <xf numFmtId="0" fontId="3" fillId="4" borderId="13" xfId="0" applyFont="1" applyFill="1" applyBorder="1" applyAlignment="1">
      <alignment horizontal="left" vertical="top" wrapText="1"/>
    </xf>
    <xf numFmtId="1" fontId="3" fillId="0" borderId="13" xfId="0" applyNumberFormat="1" applyFont="1" applyFill="1" applyBorder="1" applyAlignment="1" applyProtection="1">
      <alignment horizontal="center" vertical="center"/>
      <protection locked="0"/>
    </xf>
    <xf numFmtId="0" fontId="13" fillId="0" borderId="13" xfId="0" applyFont="1" applyFill="1" applyBorder="1" applyAlignment="1">
      <alignment horizontal="left" vertical="top" wrapText="1"/>
    </xf>
    <xf numFmtId="0" fontId="3" fillId="0" borderId="13" xfId="0" applyFont="1" applyBorder="1" applyAlignment="1">
      <alignment horizontal="left" vertical="top" wrapText="1"/>
    </xf>
    <xf numFmtId="9" fontId="3" fillId="0" borderId="13" xfId="0" applyNumberFormat="1" applyFont="1" applyFill="1" applyBorder="1" applyAlignment="1">
      <alignment horizontal="left" vertical="top" wrapText="1"/>
    </xf>
    <xf numFmtId="9" fontId="13" fillId="4" borderId="13" xfId="0" applyNumberFormat="1" applyFont="1" applyFill="1" applyBorder="1" applyAlignment="1">
      <alignment horizontal="left" vertical="top" wrapText="1"/>
    </xf>
    <xf numFmtId="0" fontId="3" fillId="4" borderId="13" xfId="0" applyFont="1" applyFill="1" applyBorder="1" applyAlignment="1" applyProtection="1">
      <alignment horizontal="left" vertical="top"/>
      <protection locked="0"/>
    </xf>
    <xf numFmtId="1" fontId="3" fillId="0" borderId="13" xfId="0" applyNumberFormat="1" applyFont="1" applyBorder="1" applyAlignment="1" applyProtection="1">
      <alignment horizontal="center" vertical="center" wrapText="1"/>
      <protection locked="0"/>
    </xf>
    <xf numFmtId="0" fontId="3" fillId="0" borderId="13" xfId="0" applyFont="1" applyFill="1" applyBorder="1" applyAlignment="1" applyProtection="1">
      <alignment horizontal="left" vertical="top" wrapText="1"/>
      <protection locked="0"/>
    </xf>
    <xf numFmtId="0" fontId="27" fillId="0" borderId="13" xfId="0" applyFont="1" applyFill="1" applyBorder="1" applyAlignment="1" applyProtection="1">
      <alignment horizontal="center" vertical="top" wrapText="1"/>
      <protection locked="0"/>
    </xf>
    <xf numFmtId="9" fontId="13" fillId="0" borderId="13" xfId="0" applyNumberFormat="1" applyFont="1" applyFill="1" applyBorder="1" applyAlignment="1">
      <alignment horizontal="left" vertical="top" wrapText="1"/>
    </xf>
    <xf numFmtId="1" fontId="3" fillId="0" borderId="13" xfId="0" applyNumberFormat="1" applyFont="1" applyFill="1" applyBorder="1" applyAlignment="1" applyProtection="1">
      <alignment horizontal="center" vertical="center" wrapText="1"/>
      <protection locked="0"/>
    </xf>
    <xf numFmtId="0" fontId="3" fillId="2" borderId="13" xfId="0" applyFont="1" applyFill="1" applyBorder="1" applyAlignment="1">
      <alignment horizontal="left" vertical="top"/>
    </xf>
    <xf numFmtId="0" fontId="3" fillId="0" borderId="13" xfId="0" applyFont="1" applyBorder="1" applyAlignment="1" applyProtection="1">
      <alignment horizontal="center" vertical="center" wrapText="1"/>
      <protection locked="0"/>
    </xf>
    <xf numFmtId="0" fontId="13" fillId="0" borderId="13" xfId="0" applyFont="1" applyFill="1" applyBorder="1" applyAlignment="1" applyProtection="1">
      <alignment horizontal="left" vertical="top" wrapText="1"/>
      <protection locked="0"/>
    </xf>
    <xf numFmtId="1" fontId="3" fillId="2" borderId="13" xfId="0" applyNumberFormat="1" applyFont="1" applyFill="1" applyBorder="1" applyAlignment="1" applyProtection="1">
      <alignment horizontal="center" vertical="center" wrapText="1"/>
      <protection locked="0"/>
    </xf>
    <xf numFmtId="9" fontId="3" fillId="4" borderId="13" xfId="0" applyNumberFormat="1" applyFont="1" applyFill="1" applyBorder="1" applyAlignment="1">
      <alignment horizontal="left" vertical="top" wrapText="1"/>
    </xf>
    <xf numFmtId="0" fontId="3" fillId="0" borderId="14" xfId="0" applyFont="1" applyFill="1" applyBorder="1" applyAlignment="1" applyProtection="1">
      <alignment horizontal="left" vertical="top" wrapText="1"/>
      <protection locked="0"/>
    </xf>
    <xf numFmtId="0" fontId="27" fillId="0" borderId="13"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protection locked="0"/>
    </xf>
    <xf numFmtId="0" fontId="3" fillId="0" borderId="15" xfId="0" applyFont="1" applyFill="1" applyBorder="1" applyAlignment="1">
      <alignment horizontal="left" vertical="top"/>
    </xf>
    <xf numFmtId="0" fontId="3" fillId="4" borderId="13" xfId="0" applyFont="1" applyFill="1" applyBorder="1" applyAlignment="1">
      <alignment horizontal="left" vertical="top"/>
    </xf>
    <xf numFmtId="1" fontId="3" fillId="0" borderId="13" xfId="0" applyNumberFormat="1" applyFont="1" applyFill="1" applyBorder="1" applyAlignment="1">
      <alignment horizontal="center" vertical="center" wrapText="1"/>
    </xf>
    <xf numFmtId="0" fontId="3" fillId="8" borderId="14" xfId="0" applyFont="1" applyFill="1" applyBorder="1" applyAlignment="1">
      <alignment horizontal="left" vertical="top"/>
    </xf>
    <xf numFmtId="0" fontId="13" fillId="10" borderId="13" xfId="0" applyFont="1" applyFill="1" applyBorder="1" applyAlignment="1">
      <alignment horizontal="left" vertical="top" wrapText="1"/>
    </xf>
    <xf numFmtId="0" fontId="13" fillId="10" borderId="13" xfId="0" applyFont="1" applyFill="1" applyBorder="1" applyAlignment="1" applyProtection="1">
      <alignment horizontal="left" vertical="top" wrapText="1"/>
      <protection locked="0"/>
    </xf>
    <xf numFmtId="0" fontId="13" fillId="0" borderId="13" xfId="0" applyFont="1" applyBorder="1" applyAlignment="1">
      <alignment horizontal="left" vertical="top" wrapText="1"/>
    </xf>
    <xf numFmtId="0" fontId="13" fillId="0" borderId="16" xfId="0" applyFont="1" applyFill="1" applyBorder="1" applyAlignment="1">
      <alignment horizontal="left" vertical="top" wrapText="1"/>
    </xf>
    <xf numFmtId="0" fontId="3" fillId="0" borderId="16" xfId="0" applyFont="1" applyFill="1" applyBorder="1" applyAlignment="1">
      <alignment horizontal="left" vertical="top" wrapText="1"/>
    </xf>
    <xf numFmtId="0" fontId="13" fillId="2" borderId="16" xfId="0" applyFont="1" applyFill="1" applyBorder="1" applyAlignment="1">
      <alignment horizontal="left" vertical="top" wrapText="1"/>
    </xf>
    <xf numFmtId="0" fontId="13" fillId="0" borderId="16" xfId="0" applyFont="1" applyFill="1" applyBorder="1" applyAlignment="1" applyProtection="1">
      <alignment horizontal="left" vertical="top" wrapText="1"/>
      <protection locked="0"/>
    </xf>
    <xf numFmtId="1" fontId="3" fillId="0" borderId="16" xfId="0" applyNumberFormat="1" applyFont="1" applyFill="1" applyBorder="1" applyAlignment="1" applyProtection="1">
      <alignment horizontal="center" vertical="center" wrapText="1"/>
      <protection locked="0"/>
    </xf>
    <xf numFmtId="0" fontId="0" fillId="0" borderId="0" xfId="0" applyAlignment="1">
      <alignment wrapText="1"/>
    </xf>
    <xf numFmtId="0" fontId="28" fillId="0" borderId="0" xfId="0" applyFont="1"/>
    <xf numFmtId="0" fontId="29" fillId="11" borderId="1" xfId="0" applyFont="1" applyFill="1" applyBorder="1" applyAlignment="1">
      <alignment horizontal="center" vertical="top"/>
    </xf>
    <xf numFmtId="0" fontId="30" fillId="0" borderId="1" xfId="0" applyFont="1" applyBorder="1" applyAlignment="1">
      <alignment horizontal="center" vertical="center" wrapText="1"/>
    </xf>
    <xf numFmtId="0" fontId="25" fillId="0" borderId="1" xfId="0" applyFont="1" applyBorder="1" applyAlignment="1">
      <alignment horizontal="left" vertical="top" wrapText="1"/>
    </xf>
    <xf numFmtId="0" fontId="25" fillId="0" borderId="1" xfId="0" applyFont="1" applyBorder="1" applyAlignment="1">
      <alignment vertical="top" wrapText="1"/>
    </xf>
    <xf numFmtId="0" fontId="28" fillId="0" borderId="0" xfId="0" applyFont="1" applyAlignment="1">
      <alignment vertical="top"/>
    </xf>
    <xf numFmtId="0" fontId="28" fillId="0" borderId="1" xfId="0" applyFont="1" applyBorder="1"/>
    <xf numFmtId="0" fontId="29" fillId="0" borderId="1" xfId="0" applyFont="1" applyBorder="1" applyAlignment="1">
      <alignment horizontal="center" vertical="center"/>
    </xf>
    <xf numFmtId="0" fontId="13" fillId="13" borderId="13" xfId="0" applyFont="1" applyFill="1" applyBorder="1" applyAlignment="1">
      <alignment horizontal="center" vertical="top"/>
    </xf>
    <xf numFmtId="1" fontId="3" fillId="13" borderId="13" xfId="0" applyNumberFormat="1" applyFont="1" applyFill="1" applyBorder="1" applyAlignment="1">
      <alignment horizontal="center" vertical="center" wrapText="1"/>
    </xf>
    <xf numFmtId="0" fontId="13" fillId="13" borderId="14" xfId="0" applyFont="1" applyFill="1" applyBorder="1" applyAlignment="1">
      <alignment horizontal="left" vertical="top"/>
    </xf>
    <xf numFmtId="0" fontId="13" fillId="13" borderId="13" xfId="0" applyFont="1" applyFill="1" applyBorder="1" applyAlignment="1">
      <alignment horizontal="left" vertical="top"/>
    </xf>
    <xf numFmtId="0" fontId="11" fillId="5" borderId="1" xfId="0" applyFont="1" applyFill="1" applyBorder="1" applyAlignment="1">
      <alignment horizontal="center" vertical="center" wrapText="1"/>
    </xf>
    <xf numFmtId="0" fontId="28" fillId="0" borderId="1" xfId="0" applyFont="1" applyFill="1" applyBorder="1" applyAlignment="1">
      <alignment horizontal="left" vertical="top" wrapText="1"/>
    </xf>
    <xf numFmtId="0" fontId="28" fillId="0" borderId="1" xfId="0" applyFont="1" applyBorder="1" applyAlignment="1">
      <alignment horizontal="left" vertical="top" wrapText="1"/>
    </xf>
    <xf numFmtId="0" fontId="22" fillId="4" borderId="1" xfId="0" applyFont="1" applyFill="1" applyBorder="1" applyAlignment="1">
      <alignment horizontal="left" vertical="top" wrapText="1"/>
    </xf>
    <xf numFmtId="0" fontId="22" fillId="4" borderId="1" xfId="0" applyFont="1" applyFill="1" applyBorder="1" applyAlignment="1">
      <alignment horizontal="center" vertical="top" wrapText="1"/>
    </xf>
    <xf numFmtId="0" fontId="28" fillId="4" borderId="1" xfId="0" applyFont="1" applyFill="1" applyBorder="1" applyAlignment="1">
      <alignment horizontal="left" vertical="top" wrapText="1"/>
    </xf>
    <xf numFmtId="0" fontId="28" fillId="0" borderId="1" xfId="0" applyFont="1" applyBorder="1" applyAlignment="1">
      <alignment vertical="top" wrapText="1"/>
    </xf>
    <xf numFmtId="0" fontId="31" fillId="0" borderId="1" xfId="0" applyFont="1" applyBorder="1" applyAlignment="1" applyProtection="1">
      <alignment horizontal="left" vertical="top" wrapText="1"/>
      <protection locked="0"/>
    </xf>
    <xf numFmtId="0" fontId="13" fillId="0" borderId="1" xfId="0" applyFont="1" applyBorder="1" applyAlignment="1">
      <alignment vertical="top" wrapText="1"/>
    </xf>
    <xf numFmtId="0" fontId="13" fillId="4" borderId="13" xfId="0" applyFont="1" applyFill="1" applyBorder="1" applyAlignment="1" applyProtection="1">
      <alignment horizontal="left" vertical="top" wrapText="1"/>
      <protection locked="0"/>
    </xf>
    <xf numFmtId="1" fontId="13" fillId="4" borderId="13" xfId="0" applyNumberFormat="1" applyFont="1" applyFill="1" applyBorder="1" applyAlignment="1" applyProtection="1">
      <alignment horizontal="center" vertical="center" wrapText="1"/>
      <protection locked="0"/>
    </xf>
    <xf numFmtId="0" fontId="13" fillId="0" borderId="15" xfId="0" applyFont="1" applyFill="1" applyBorder="1" applyAlignment="1">
      <alignment horizontal="left" vertical="top" wrapText="1"/>
    </xf>
    <xf numFmtId="0" fontId="13" fillId="0" borderId="13" xfId="0" applyFont="1" applyFill="1" applyBorder="1" applyAlignment="1">
      <alignment horizontal="center" vertical="center" wrapText="1"/>
    </xf>
    <xf numFmtId="1" fontId="13" fillId="0" borderId="13" xfId="0" applyNumberFormat="1" applyFont="1" applyFill="1" applyBorder="1" applyAlignment="1" applyProtection="1">
      <alignment horizontal="center" vertical="center" wrapText="1"/>
      <protection locked="0"/>
    </xf>
    <xf numFmtId="0" fontId="3" fillId="0" borderId="15" xfId="0" applyFont="1" applyFill="1" applyBorder="1" applyAlignment="1">
      <alignment horizontal="left" vertical="top" wrapText="1"/>
    </xf>
    <xf numFmtId="1" fontId="1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top" wrapText="1"/>
    </xf>
    <xf numFmtId="0" fontId="13" fillId="2" borderId="13" xfId="0" applyFont="1" applyFill="1" applyBorder="1" applyAlignment="1">
      <alignment horizontal="left" vertical="top" wrapText="1"/>
    </xf>
    <xf numFmtId="0" fontId="13" fillId="2" borderId="13" xfId="0" applyFont="1" applyFill="1" applyBorder="1" applyAlignment="1" applyProtection="1">
      <alignment horizontal="left" vertical="top"/>
      <protection locked="0"/>
    </xf>
    <xf numFmtId="0" fontId="13" fillId="4" borderId="1" xfId="0" applyFont="1" applyFill="1" applyBorder="1" applyAlignment="1">
      <alignment horizontal="justify" vertical="top"/>
    </xf>
    <xf numFmtId="0" fontId="3" fillId="14" borderId="15" xfId="0" applyFont="1" applyFill="1" applyBorder="1" applyAlignment="1">
      <alignment horizontal="left" vertical="top" wrapText="1"/>
    </xf>
    <xf numFmtId="0" fontId="13" fillId="0" borderId="15" xfId="0" applyFont="1" applyFill="1" applyBorder="1" applyAlignment="1">
      <alignment horizontal="left" vertical="top"/>
    </xf>
    <xf numFmtId="0" fontId="13" fillId="0" borderId="18" xfId="0" applyFont="1" applyFill="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9" fontId="0" fillId="0" borderId="0" xfId="0" applyNumberFormat="1"/>
    <xf numFmtId="1" fontId="11" fillId="5"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xf>
    <xf numFmtId="0" fontId="13" fillId="4" borderId="15" xfId="0" applyFont="1" applyFill="1" applyBorder="1" applyAlignment="1">
      <alignment horizontal="left" vertical="top"/>
    </xf>
    <xf numFmtId="0" fontId="4"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4" borderId="6" xfId="0" applyFont="1" applyFill="1" applyBorder="1" applyAlignment="1">
      <alignment horizontal="left" vertical="top"/>
    </xf>
    <xf numFmtId="0" fontId="3" fillId="4" borderId="1" xfId="0" applyFont="1" applyFill="1" applyBorder="1" applyAlignment="1">
      <alignment horizontal="left" vertical="top" wrapText="1"/>
    </xf>
    <xf numFmtId="0" fontId="13" fillId="4" borderId="1" xfId="0" applyFont="1" applyFill="1" applyBorder="1" applyAlignment="1">
      <alignment horizontal="left" vertical="top"/>
    </xf>
    <xf numFmtId="0" fontId="13" fillId="4" borderId="1" xfId="0" applyFont="1" applyFill="1" applyBorder="1" applyAlignment="1" applyProtection="1">
      <alignment horizontal="left" vertical="top"/>
      <protection locked="0"/>
    </xf>
    <xf numFmtId="1" fontId="3" fillId="4" borderId="1" xfId="0" applyNumberFormat="1" applyFont="1" applyFill="1" applyBorder="1" applyAlignment="1" applyProtection="1">
      <alignment horizontal="center" vertical="center" wrapText="1"/>
      <protection locked="0"/>
    </xf>
    <xf numFmtId="0" fontId="12" fillId="4" borderId="0" xfId="0" applyFont="1" applyFill="1"/>
    <xf numFmtId="0" fontId="17" fillId="0" borderId="10" xfId="0" applyFont="1" applyBorder="1" applyAlignment="1">
      <alignment horizontal="left"/>
    </xf>
    <xf numFmtId="0" fontId="1" fillId="12" borderId="21" xfId="0" applyFont="1" applyFill="1" applyBorder="1" applyAlignment="1">
      <alignment horizontal="center" vertical="center" wrapText="1"/>
    </xf>
    <xf numFmtId="0" fontId="1" fillId="12" borderId="22"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32" fillId="0" borderId="6" xfId="0" applyFont="1" applyFill="1" applyBorder="1" applyAlignment="1">
      <alignment horizontal="center"/>
    </xf>
    <xf numFmtId="0" fontId="33" fillId="0" borderId="1" xfId="0" applyFont="1" applyFill="1" applyBorder="1" applyAlignment="1">
      <alignment horizontal="center"/>
    </xf>
    <xf numFmtId="0" fontId="33" fillId="0" borderId="4" xfId="0" applyFont="1" applyFill="1" applyBorder="1" applyAlignment="1">
      <alignment horizontal="center"/>
    </xf>
    <xf numFmtId="0" fontId="1" fillId="12"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1" fillId="3" borderId="23" xfId="0" applyFont="1" applyFill="1" applyBorder="1" applyAlignment="1">
      <alignment horizontal="left" vertical="top"/>
    </xf>
    <xf numFmtId="0" fontId="1" fillId="3" borderId="11" xfId="0" applyFont="1" applyFill="1" applyBorder="1" applyAlignment="1">
      <alignment horizontal="left" vertical="top"/>
    </xf>
    <xf numFmtId="0" fontId="1" fillId="12" borderId="24" xfId="0" applyFont="1" applyFill="1" applyBorder="1" applyAlignment="1">
      <alignment horizontal="center" vertical="center" wrapText="1"/>
    </xf>
    <xf numFmtId="0" fontId="1" fillId="12" borderId="25" xfId="0" applyFont="1" applyFill="1" applyBorder="1" applyAlignment="1">
      <alignment horizontal="center" vertical="center" wrapText="1"/>
    </xf>
    <xf numFmtId="0" fontId="1" fillId="12" borderId="26" xfId="0" applyFont="1" applyFill="1" applyBorder="1" applyAlignment="1">
      <alignment horizontal="center" vertical="center" wrapText="1"/>
    </xf>
    <xf numFmtId="0" fontId="14" fillId="0" borderId="1" xfId="0" applyFont="1" applyBorder="1" applyAlignment="1">
      <alignment horizontal="center"/>
    </xf>
    <xf numFmtId="0" fontId="5" fillId="5" borderId="27" xfId="0" applyFont="1" applyFill="1" applyBorder="1" applyAlignment="1">
      <alignment horizontal="center"/>
    </xf>
    <xf numFmtId="0" fontId="34" fillId="5" borderId="28" xfId="0" applyFont="1" applyFill="1" applyBorder="1" applyAlignment="1">
      <alignment horizontal="center"/>
    </xf>
    <xf numFmtId="0" fontId="34" fillId="5" borderId="29" xfId="0" applyFont="1" applyFill="1" applyBorder="1" applyAlignment="1">
      <alignment horizontal="center"/>
    </xf>
    <xf numFmtId="0" fontId="1" fillId="12" borderId="6" xfId="0" applyFont="1" applyFill="1" applyBorder="1" applyAlignment="1">
      <alignment horizontal="center" vertical="center"/>
    </xf>
    <xf numFmtId="0" fontId="1" fillId="6" borderId="5" xfId="0" applyFont="1" applyFill="1" applyBorder="1" applyAlignment="1">
      <alignment horizontal="center" vertical="top"/>
    </xf>
    <xf numFmtId="0" fontId="1" fillId="6" borderId="3" xfId="0" applyFont="1" applyFill="1" applyBorder="1" applyAlignment="1">
      <alignment horizontal="center" vertical="top"/>
    </xf>
    <xf numFmtId="0" fontId="1" fillId="6" borderId="30" xfId="0" applyFont="1" applyFill="1" applyBorder="1" applyAlignment="1">
      <alignment horizontal="center" vertical="top"/>
    </xf>
    <xf numFmtId="0" fontId="14" fillId="3" borderId="5" xfId="0" applyFont="1" applyFill="1" applyBorder="1" applyAlignment="1">
      <alignment horizontal="left" vertical="top"/>
    </xf>
    <xf numFmtId="0" fontId="14" fillId="3" borderId="3" xfId="0" applyFont="1" applyFill="1" applyBorder="1" applyAlignment="1">
      <alignment horizontal="left" vertical="top"/>
    </xf>
    <xf numFmtId="0" fontId="13" fillId="4" borderId="31" xfId="0" applyFont="1" applyFill="1" applyBorder="1" applyAlignment="1">
      <alignment horizontal="center" vertical="center" wrapText="1"/>
    </xf>
    <xf numFmtId="0" fontId="13" fillId="4" borderId="32"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4" fillId="5" borderId="5" xfId="0" applyFont="1" applyFill="1" applyBorder="1" applyAlignment="1" applyProtection="1">
      <alignment horizontal="left"/>
      <protection locked="0"/>
    </xf>
    <xf numFmtId="0" fontId="4" fillId="5" borderId="3" xfId="0" applyFont="1" applyFill="1" applyBorder="1" applyAlignment="1" applyProtection="1">
      <alignment horizontal="left"/>
      <protection locked="0"/>
    </xf>
    <xf numFmtId="0" fontId="4" fillId="5" borderId="20" xfId="0" applyFont="1" applyFill="1" applyBorder="1" applyAlignment="1" applyProtection="1">
      <alignment horizontal="left"/>
      <protection locked="0"/>
    </xf>
    <xf numFmtId="0" fontId="14" fillId="5" borderId="19" xfId="0" applyFont="1" applyFill="1" applyBorder="1" applyAlignment="1" applyProtection="1">
      <alignment horizontal="left"/>
      <protection locked="0"/>
    </xf>
    <xf numFmtId="0" fontId="14" fillId="5" borderId="20" xfId="0" applyFont="1" applyFill="1" applyBorder="1" applyAlignment="1" applyProtection="1">
      <alignment horizontal="left"/>
      <protection locked="0"/>
    </xf>
    <xf numFmtId="0" fontId="14" fillId="10" borderId="15" xfId="0" applyFont="1" applyFill="1" applyBorder="1" applyAlignment="1">
      <alignment horizontal="left" vertical="top"/>
    </xf>
    <xf numFmtId="0" fontId="14" fillId="10" borderId="13" xfId="0" applyFont="1" applyFill="1" applyBorder="1" applyAlignment="1">
      <alignment horizontal="left" vertical="top"/>
    </xf>
    <xf numFmtId="0" fontId="14" fillId="10" borderId="14" xfId="0" applyFont="1" applyFill="1" applyBorder="1" applyAlignment="1">
      <alignment horizontal="left" vertical="top"/>
    </xf>
    <xf numFmtId="0" fontId="14" fillId="3" borderId="15" xfId="0" applyFont="1" applyFill="1" applyBorder="1" applyAlignment="1">
      <alignment horizontal="left" vertical="top" wrapText="1"/>
    </xf>
    <xf numFmtId="0" fontId="14" fillId="3" borderId="13"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13" borderId="15" xfId="0" applyFont="1" applyFill="1" applyBorder="1" applyAlignment="1">
      <alignment horizontal="left" vertical="top"/>
    </xf>
    <xf numFmtId="0" fontId="14" fillId="13" borderId="13" xfId="0" applyFont="1" applyFill="1" applyBorder="1" applyAlignment="1">
      <alignment horizontal="left" vertical="top"/>
    </xf>
    <xf numFmtId="0" fontId="14" fillId="5" borderId="3" xfId="0" applyFont="1" applyFill="1" applyBorder="1" applyAlignment="1" applyProtection="1">
      <alignment horizontal="left"/>
      <protection locked="0"/>
    </xf>
    <xf numFmtId="0" fontId="4" fillId="3" borderId="19" xfId="0" applyFont="1" applyFill="1" applyBorder="1" applyAlignment="1">
      <alignment horizontal="left" vertical="top"/>
    </xf>
    <xf numFmtId="0" fontId="4" fillId="3" borderId="3" xfId="0" applyFont="1" applyFill="1" applyBorder="1" applyAlignment="1">
      <alignment horizontal="left" vertical="top"/>
    </xf>
    <xf numFmtId="0" fontId="4" fillId="3" borderId="20" xfId="0" applyFont="1" applyFill="1" applyBorder="1" applyAlignment="1">
      <alignment horizontal="left" vertical="top"/>
    </xf>
    <xf numFmtId="0" fontId="3" fillId="3" borderId="3" xfId="0" applyFont="1" applyFill="1" applyBorder="1" applyAlignment="1">
      <alignment horizontal="left" vertical="top"/>
    </xf>
    <xf numFmtId="0" fontId="3" fillId="3" borderId="20" xfId="0" applyFont="1" applyFill="1" applyBorder="1" applyAlignment="1">
      <alignment horizontal="left" vertical="top"/>
    </xf>
    <xf numFmtId="0" fontId="14" fillId="13" borderId="15" xfId="0" applyFont="1" applyFill="1" applyBorder="1" applyAlignment="1">
      <alignment horizontal="center" vertical="top"/>
    </xf>
    <xf numFmtId="0" fontId="14" fillId="13" borderId="13" xfId="0" applyFont="1" applyFill="1" applyBorder="1" applyAlignment="1">
      <alignment horizontal="center" vertical="top"/>
    </xf>
    <xf numFmtId="0" fontId="14" fillId="0" borderId="1" xfId="0" applyFont="1" applyBorder="1" applyAlignment="1">
      <alignment horizontal="right"/>
    </xf>
    <xf numFmtId="0" fontId="1" fillId="11" borderId="1" xfId="0" applyFont="1" applyFill="1" applyBorder="1" applyAlignment="1">
      <alignment horizontal="center" vertical="center" wrapText="1"/>
    </xf>
    <xf numFmtId="0" fontId="35" fillId="8" borderId="1" xfId="0" applyFont="1" applyFill="1" applyBorder="1" applyAlignment="1">
      <alignment horizontal="center" vertical="top"/>
    </xf>
    <xf numFmtId="0" fontId="36" fillId="0" borderId="1" xfId="0" applyFont="1" applyFill="1" applyBorder="1" applyAlignment="1">
      <alignment horizontal="center"/>
    </xf>
    <xf numFmtId="0" fontId="1" fillId="11" borderId="1" xfId="0" applyFont="1" applyFill="1" applyBorder="1" applyAlignment="1">
      <alignment horizontal="center" vertical="center"/>
    </xf>
    <xf numFmtId="0" fontId="1" fillId="11" borderId="1" xfId="0" applyFont="1" applyFill="1" applyBorder="1" applyAlignment="1">
      <alignment horizontal="left" vertical="center" wrapText="1"/>
    </xf>
    <xf numFmtId="0" fontId="14" fillId="8" borderId="1" xfId="0" applyFont="1" applyFill="1" applyBorder="1" applyAlignment="1" applyProtection="1">
      <alignment horizontal="left"/>
      <protection locked="0"/>
    </xf>
    <xf numFmtId="0" fontId="4" fillId="8" borderId="1" xfId="0" applyFont="1" applyFill="1" applyBorder="1" applyAlignment="1" applyProtection="1">
      <alignment horizontal="left"/>
      <protection locked="0"/>
    </xf>
    <xf numFmtId="0" fontId="29" fillId="11" borderId="21" xfId="0" applyFont="1" applyFill="1" applyBorder="1" applyAlignment="1">
      <alignment horizontal="center" vertical="top" wrapText="1"/>
    </xf>
    <xf numFmtId="0" fontId="29" fillId="11" borderId="2" xfId="0" applyFont="1" applyFill="1" applyBorder="1" applyAlignment="1">
      <alignment horizontal="center" vertical="top" wrapText="1"/>
    </xf>
    <xf numFmtId="0" fontId="37" fillId="11" borderId="21" xfId="0" applyFont="1" applyFill="1" applyBorder="1" applyAlignment="1">
      <alignment horizontal="center" vertical="top"/>
    </xf>
    <xf numFmtId="0" fontId="37" fillId="11" borderId="2" xfId="0" applyFont="1" applyFill="1" applyBorder="1" applyAlignment="1">
      <alignment horizontal="center" vertical="top"/>
    </xf>
    <xf numFmtId="0" fontId="29" fillId="0" borderId="19" xfId="0" applyFont="1" applyBorder="1" applyAlignment="1">
      <alignment horizontal="center" vertical="center"/>
    </xf>
    <xf numFmtId="0" fontId="28" fillId="0" borderId="20" xfId="0" applyFont="1" applyBorder="1" applyAlignment="1">
      <alignment horizontal="center" vertical="center"/>
    </xf>
    <xf numFmtId="0" fontId="38" fillId="8" borderId="1" xfId="0" applyFont="1" applyFill="1" applyBorder="1" applyAlignment="1">
      <alignment horizontal="center" vertical="top" wrapText="1"/>
    </xf>
    <xf numFmtId="0" fontId="38" fillId="8" borderId="1" xfId="0" applyFont="1" applyFill="1" applyBorder="1" applyAlignment="1">
      <alignment horizontal="center" vertical="top"/>
    </xf>
    <xf numFmtId="0" fontId="30" fillId="8" borderId="1" xfId="0" applyFont="1" applyFill="1" applyBorder="1" applyAlignment="1" applyProtection="1">
      <alignment horizontal="left"/>
      <protection locked="0"/>
    </xf>
    <xf numFmtId="0" fontId="29" fillId="8" borderId="1" xfId="0" applyFont="1" applyFill="1" applyBorder="1" applyAlignment="1" applyProtection="1">
      <alignment horizontal="left"/>
      <protection locked="0"/>
    </xf>
    <xf numFmtId="0" fontId="29" fillId="8" borderId="19" xfId="0" applyFont="1" applyFill="1" applyBorder="1" applyAlignment="1" applyProtection="1">
      <alignment horizontal="left"/>
      <protection locked="0"/>
    </xf>
    <xf numFmtId="0" fontId="29" fillId="8" borderId="3" xfId="0" applyFont="1" applyFill="1" applyBorder="1" applyAlignment="1" applyProtection="1">
      <alignment horizontal="left"/>
      <protection locked="0"/>
    </xf>
    <xf numFmtId="0" fontId="29" fillId="8" borderId="20" xfId="0" applyFont="1" applyFill="1" applyBorder="1" applyAlignment="1" applyProtection="1">
      <alignment horizontal="left"/>
      <protection locked="0"/>
    </xf>
    <xf numFmtId="0" fontId="39" fillId="0" borderId="1" xfId="0" applyFont="1" applyFill="1" applyBorder="1" applyAlignment="1">
      <alignment horizontal="center" vertical="top"/>
    </xf>
    <xf numFmtId="0" fontId="37" fillId="11" borderId="1" xfId="0" applyFont="1" applyFill="1" applyBorder="1" applyAlignment="1">
      <alignment horizontal="left" vertical="top"/>
    </xf>
    <xf numFmtId="0" fontId="37" fillId="11" borderId="1" xfId="0" applyFont="1" applyFill="1" applyBorder="1" applyAlignment="1">
      <alignment horizontal="left" vertical="top" wrapText="1"/>
    </xf>
    <xf numFmtId="0" fontId="29" fillId="11" borderId="19" xfId="0" applyFont="1" applyFill="1" applyBorder="1" applyAlignment="1">
      <alignment horizontal="center" vertical="top" wrapText="1"/>
    </xf>
    <xf numFmtId="0" fontId="29" fillId="11" borderId="20" xfId="0" applyFont="1" applyFill="1" applyBorder="1" applyAlignment="1">
      <alignment horizontal="center" vertical="top" wrapText="1"/>
    </xf>
    <xf numFmtId="0" fontId="11" fillId="0" borderId="1" xfId="0" applyFont="1" applyBorder="1" applyAlignment="1">
      <alignment horizontal="center"/>
    </xf>
    <xf numFmtId="0" fontId="11" fillId="5" borderId="19"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0" xfId="0" applyFont="1" applyFill="1" applyBorder="1" applyAlignment="1">
      <alignment horizontal="center" vertical="center" wrapText="1"/>
    </xf>
    <xf numFmtId="1" fontId="11" fillId="5" borderId="1" xfId="0" applyNumberFormat="1" applyFont="1" applyFill="1" applyBorder="1" applyAlignment="1">
      <alignment horizontal="center" vertical="center" wrapText="1"/>
    </xf>
    <xf numFmtId="0" fontId="0" fillId="5" borderId="19" xfId="0" applyFill="1" applyBorder="1" applyAlignment="1" applyProtection="1">
      <alignment horizontal="center"/>
      <protection locked="0"/>
    </xf>
    <xf numFmtId="0" fontId="0" fillId="5" borderId="20" xfId="0" applyFill="1" applyBorder="1" applyAlignment="1" applyProtection="1">
      <alignment horizontal="center"/>
      <protection locked="0"/>
    </xf>
    <xf numFmtId="0" fontId="21" fillId="8" borderId="19"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8" borderId="20" xfId="0" applyFont="1" applyFill="1" applyBorder="1" applyAlignment="1">
      <alignment horizontal="center" vertical="center" wrapText="1"/>
    </xf>
    <xf numFmtId="0" fontId="11" fillId="8" borderId="19" xfId="0" applyFont="1" applyFill="1" applyBorder="1" applyAlignment="1">
      <alignment horizontal="center" wrapText="1"/>
    </xf>
    <xf numFmtId="0" fontId="11" fillId="8" borderId="3" xfId="0" applyFont="1" applyFill="1" applyBorder="1" applyAlignment="1">
      <alignment horizontal="center" wrapText="1"/>
    </xf>
    <xf numFmtId="0" fontId="11" fillId="8" borderId="20" xfId="0" applyFont="1" applyFill="1" applyBorder="1" applyAlignment="1">
      <alignment horizontal="center" wrapText="1"/>
    </xf>
    <xf numFmtId="0" fontId="7" fillId="8" borderId="1" xfId="0" applyFont="1" applyFill="1" applyBorder="1" applyAlignment="1">
      <alignment horizontal="left"/>
    </xf>
    <xf numFmtId="0" fontId="40" fillId="8" borderId="1" xfId="0" applyFont="1" applyFill="1" applyBorder="1" applyAlignment="1">
      <alignment horizontal="left"/>
    </xf>
    <xf numFmtId="0" fontId="40" fillId="8" borderId="1" xfId="0" applyFont="1" applyFill="1" applyBorder="1" applyAlignment="1">
      <alignment horizontal="center"/>
    </xf>
    <xf numFmtId="0" fontId="11" fillId="8" borderId="1" xfId="0" applyFont="1" applyFill="1" applyBorder="1" applyAlignment="1">
      <alignment horizontal="center" wrapText="1"/>
    </xf>
    <xf numFmtId="0" fontId="11" fillId="0" borderId="1" xfId="0" applyFont="1" applyBorder="1" applyAlignment="1">
      <alignment horizontal="right"/>
    </xf>
    <xf numFmtId="0" fontId="0" fillId="0" borderId="1" xfId="0" applyBorder="1" applyAlignment="1">
      <alignment horizontal="center"/>
    </xf>
    <xf numFmtId="0" fontId="11" fillId="11" borderId="19" xfId="0" applyFont="1" applyFill="1" applyBorder="1" applyAlignment="1">
      <alignment horizontal="center"/>
    </xf>
    <xf numFmtId="0" fontId="11" fillId="11" borderId="3" xfId="0" applyFont="1" applyFill="1" applyBorder="1" applyAlignment="1">
      <alignment horizontal="center"/>
    </xf>
    <xf numFmtId="0" fontId="11" fillId="11" borderId="20" xfId="0" applyFont="1" applyFill="1" applyBorder="1" applyAlignment="1">
      <alignment horizontal="center"/>
    </xf>
    <xf numFmtId="0" fontId="0" fillId="5" borderId="1" xfId="0" applyFill="1" applyBorder="1" applyAlignment="1" applyProtection="1">
      <alignment horizontal="center"/>
      <protection locked="0"/>
    </xf>
    <xf numFmtId="0" fontId="11" fillId="11" borderId="1" xfId="0" applyFont="1" applyFill="1" applyBorder="1" applyAlignment="1">
      <alignment horizontal="center"/>
    </xf>
    <xf numFmtId="0" fontId="11" fillId="0" borderId="34" xfId="0" applyFont="1" applyBorder="1" applyAlignment="1">
      <alignment horizontal="center"/>
    </xf>
    <xf numFmtId="0" fontId="11" fillId="0" borderId="0" xfId="0" applyFont="1" applyBorder="1" applyAlignment="1">
      <alignment horizontal="center"/>
    </xf>
    <xf numFmtId="0" fontId="7" fillId="8" borderId="21" xfId="0" applyFont="1" applyFill="1" applyBorder="1" applyAlignment="1">
      <alignment horizontal="left"/>
    </xf>
    <xf numFmtId="0" fontId="40" fillId="8" borderId="21" xfId="0" applyFont="1" applyFill="1" applyBorder="1" applyAlignment="1">
      <alignment horizontal="left"/>
    </xf>
    <xf numFmtId="0" fontId="40" fillId="8" borderId="35" xfId="0" applyFont="1" applyFill="1" applyBorder="1" applyAlignment="1">
      <alignment horizontal="center"/>
    </xf>
    <xf numFmtId="0" fontId="40" fillId="8" borderId="36" xfId="0" applyFont="1" applyFill="1" applyBorder="1" applyAlignment="1">
      <alignment horizontal="center"/>
    </xf>
    <xf numFmtId="0" fontId="11" fillId="8" borderId="19"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11" fillId="8" borderId="20"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21" fillId="8" borderId="1" xfId="0" applyFont="1" applyFill="1" applyBorder="1" applyAlignment="1">
      <alignment horizontal="center" vertical="center" wrapText="1"/>
    </xf>
    <xf numFmtId="0" fontId="11" fillId="0" borderId="1" xfId="0" applyFont="1" applyBorder="1" applyAlignment="1">
      <alignment horizontal="left"/>
    </xf>
    <xf numFmtId="0" fontId="3" fillId="0" borderId="13" xfId="0" applyFont="1" applyFill="1" applyBorder="1" applyAlignment="1" applyProtection="1">
      <alignment horizontal="center" vertical="top"/>
      <protection locked="0"/>
    </xf>
    <xf numFmtId="0" fontId="12" fillId="0" borderId="14" xfId="0" applyFont="1" applyFill="1" applyBorder="1" applyAlignment="1" applyProtection="1">
      <alignment vertical="top" wrapText="1"/>
      <protection locked="0"/>
    </xf>
    <xf numFmtId="0" fontId="13" fillId="0" borderId="14" xfId="0" applyFont="1" applyFill="1" applyBorder="1" applyAlignment="1" applyProtection="1">
      <alignment horizontal="left" vertical="top" wrapText="1"/>
      <protection locked="0"/>
    </xf>
    <xf numFmtId="0" fontId="13" fillId="0" borderId="14" xfId="0" applyFont="1" applyBorder="1" applyAlignment="1" applyProtection="1">
      <alignment horizontal="left" vertical="top" wrapText="1"/>
      <protection locked="0"/>
    </xf>
    <xf numFmtId="0" fontId="13" fillId="2" borderId="13" xfId="0" applyFont="1" applyFill="1" applyBorder="1" applyAlignment="1" applyProtection="1">
      <alignment horizontal="center" vertical="top"/>
      <protection locked="0"/>
    </xf>
    <xf numFmtId="0" fontId="13" fillId="2" borderId="14" xfId="0" applyFont="1" applyFill="1" applyBorder="1" applyAlignment="1" applyProtection="1">
      <alignment horizontal="left" vertical="top" wrapText="1"/>
      <protection locked="0"/>
    </xf>
    <xf numFmtId="0" fontId="13" fillId="4" borderId="14"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7" fillId="0" borderId="37" xfId="0" applyFont="1" applyBorder="1" applyAlignment="1">
      <alignment horizontal="left" vertical="top" wrapText="1"/>
    </xf>
    <xf numFmtId="0" fontId="17" fillId="0" borderId="38" xfId="0" applyFont="1" applyBorder="1" applyAlignment="1">
      <alignment vertical="top" wrapText="1"/>
    </xf>
    <xf numFmtId="0" fontId="17" fillId="15" borderId="38" xfId="0" applyFont="1" applyFill="1" applyBorder="1" applyAlignment="1">
      <alignment vertical="top" wrapText="1"/>
    </xf>
    <xf numFmtId="0" fontId="17" fillId="0" borderId="39" xfId="0" applyFont="1" applyBorder="1" applyAlignment="1">
      <alignment horizontal="left" vertical="top" wrapText="1"/>
    </xf>
    <xf numFmtId="0" fontId="3" fillId="0" borderId="4" xfId="0" applyFont="1" applyBorder="1" applyAlignment="1" applyProtection="1">
      <alignment horizontal="left" vertical="top" wrapText="1"/>
      <protection locked="0"/>
    </xf>
    <xf numFmtId="0" fontId="41" fillId="0" borderId="1" xfId="0" applyFont="1" applyBorder="1" applyAlignment="1" applyProtection="1">
      <alignment horizontal="center" vertical="top" wrapText="1"/>
      <protection locked="0"/>
    </xf>
    <xf numFmtId="0" fontId="42" fillId="0" borderId="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 xfId="0" applyFont="1" applyBorder="1" applyAlignment="1" applyProtection="1">
      <alignment wrapText="1"/>
      <protection locked="0"/>
    </xf>
    <xf numFmtId="0" fontId="43" fillId="0" borderId="1" xfId="0" applyFont="1" applyBorder="1" applyAlignment="1" applyProtection="1">
      <alignment wrapText="1"/>
      <protection locked="0"/>
    </xf>
    <xf numFmtId="0" fontId="23" fillId="0" borderId="1" xfId="0" applyFont="1" applyBorder="1" applyAlignment="1" applyProtection="1">
      <alignment horizontal="left" vertical="top" wrapText="1"/>
      <protection locked="0"/>
    </xf>
    <xf numFmtId="0" fontId="44" fillId="0" borderId="0" xfId="0" applyFont="1" applyAlignment="1">
      <alignment wrapText="1"/>
    </xf>
    <xf numFmtId="0" fontId="23" fillId="0" borderId="1" xfId="0" applyFont="1" applyBorder="1"/>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60"/>
  <sheetViews>
    <sheetView showWhiteSpace="0" view="pageBreakPreview" topLeftCell="H1" zoomScaleNormal="75" zoomScaleSheetLayoutView="100" zoomScalePageLayoutView="60" workbookViewId="0">
      <selection activeCell="N1" sqref="N1"/>
    </sheetView>
  </sheetViews>
  <sheetFormatPr defaultRowHeight="15.75" x14ac:dyDescent="0.25"/>
  <cols>
    <col min="1" max="1" width="7.28515625" style="8" customWidth="1"/>
    <col min="2" max="2" width="35" style="3" customWidth="1"/>
    <col min="3" max="3" width="19.42578125" style="3" customWidth="1"/>
    <col min="4" max="4" width="26.5703125" style="3" customWidth="1"/>
    <col min="5" max="5" width="18.28515625" style="3" customWidth="1"/>
    <col min="6" max="6" width="39.5703125" style="3" customWidth="1"/>
    <col min="7" max="7" width="44.5703125" style="3" customWidth="1"/>
    <col min="8" max="8" width="32.42578125" style="3" customWidth="1"/>
    <col min="9" max="9" width="36.140625" style="3" customWidth="1"/>
    <col min="10" max="10" width="41.28515625" style="3" customWidth="1"/>
    <col min="11" max="11" width="16.28515625" style="3" customWidth="1"/>
    <col min="12" max="12" width="32.140625" style="3" customWidth="1"/>
    <col min="13" max="16384" width="9.140625" style="3"/>
  </cols>
  <sheetData>
    <row r="1" spans="1:14" ht="22.5" x14ac:dyDescent="0.3">
      <c r="A1" s="190" t="s">
        <v>361</v>
      </c>
      <c r="B1" s="191"/>
      <c r="C1" s="191"/>
      <c r="D1" s="191"/>
      <c r="E1" s="191"/>
      <c r="F1" s="191"/>
      <c r="G1" s="191"/>
      <c r="H1" s="191"/>
      <c r="I1" s="191"/>
      <c r="J1" s="191"/>
      <c r="K1" s="191"/>
      <c r="L1" s="192"/>
    </row>
    <row r="2" spans="1:14" s="50" customFormat="1" ht="18.75" x14ac:dyDescent="0.3">
      <c r="A2" s="202" t="s">
        <v>405</v>
      </c>
      <c r="B2" s="203"/>
      <c r="C2" s="203"/>
      <c r="D2" s="203"/>
      <c r="E2" s="204"/>
      <c r="F2" s="205" t="s">
        <v>406</v>
      </c>
      <c r="G2" s="206"/>
      <c r="H2" s="205" t="s">
        <v>407</v>
      </c>
      <c r="I2" s="215"/>
      <c r="J2" s="206"/>
      <c r="K2" s="80"/>
      <c r="L2" s="81"/>
    </row>
    <row r="3" spans="1:14" s="5" customFormat="1" ht="21" customHeight="1" x14ac:dyDescent="0.3">
      <c r="A3" s="179" t="s">
        <v>62</v>
      </c>
      <c r="B3" s="180"/>
      <c r="C3" s="180"/>
      <c r="D3" s="180"/>
      <c r="E3" s="180"/>
      <c r="F3" s="180"/>
      <c r="G3" s="180"/>
      <c r="H3" s="180"/>
      <c r="I3" s="180"/>
      <c r="J3" s="180"/>
      <c r="K3" s="180"/>
      <c r="L3" s="181"/>
      <c r="M3" s="4"/>
      <c r="N3" s="4"/>
    </row>
    <row r="4" spans="1:14" s="5" customFormat="1" ht="37.5" customHeight="1" x14ac:dyDescent="0.25">
      <c r="A4" s="193" t="s">
        <v>6</v>
      </c>
      <c r="B4" s="182" t="s">
        <v>0</v>
      </c>
      <c r="C4" s="183" t="s">
        <v>58</v>
      </c>
      <c r="D4" s="165" t="s">
        <v>14</v>
      </c>
      <c r="E4" s="183" t="s">
        <v>1</v>
      </c>
      <c r="F4" s="183" t="s">
        <v>2</v>
      </c>
      <c r="G4" s="183" t="s">
        <v>7</v>
      </c>
      <c r="H4" s="183" t="s">
        <v>17</v>
      </c>
      <c r="I4" s="183"/>
      <c r="J4" s="183"/>
      <c r="K4" s="176" t="s">
        <v>8</v>
      </c>
      <c r="L4" s="186" t="s">
        <v>100</v>
      </c>
      <c r="M4" s="4"/>
      <c r="N4" s="4"/>
    </row>
    <row r="5" spans="1:14" s="5" customFormat="1" ht="141.75" hidden="1" customHeight="1" x14ac:dyDescent="0.25">
      <c r="A5" s="193" t="s">
        <v>9</v>
      </c>
      <c r="B5" s="182"/>
      <c r="C5" s="183"/>
      <c r="D5" s="165"/>
      <c r="E5" s="183"/>
      <c r="F5" s="183"/>
      <c r="G5" s="183"/>
      <c r="H5" s="82" t="s">
        <v>10</v>
      </c>
      <c r="I5" s="82" t="s">
        <v>11</v>
      </c>
      <c r="J5" s="82" t="s">
        <v>12</v>
      </c>
      <c r="K5" s="177"/>
      <c r="L5" s="187"/>
      <c r="M5" s="6"/>
      <c r="N5" s="6"/>
    </row>
    <row r="6" spans="1:14" s="5" customFormat="1" ht="17.25" customHeight="1" x14ac:dyDescent="0.3">
      <c r="A6" s="83"/>
      <c r="B6" s="84"/>
      <c r="C6" s="85"/>
      <c r="D6" s="86"/>
      <c r="E6" s="85"/>
      <c r="F6" s="85"/>
      <c r="G6" s="85"/>
      <c r="H6" s="87">
        <v>1</v>
      </c>
      <c r="I6" s="87">
        <v>2</v>
      </c>
      <c r="J6" s="87">
        <v>3</v>
      </c>
      <c r="K6" s="178"/>
      <c r="L6" s="188"/>
      <c r="M6" s="6"/>
      <c r="N6" s="6"/>
    </row>
    <row r="7" spans="1:14" s="21" customFormat="1" ht="17.25" customHeight="1" x14ac:dyDescent="0.25">
      <c r="A7" s="194" t="s">
        <v>65</v>
      </c>
      <c r="B7" s="195"/>
      <c r="C7" s="195"/>
      <c r="D7" s="195"/>
      <c r="E7" s="195"/>
      <c r="F7" s="195"/>
      <c r="G7" s="195"/>
      <c r="H7" s="195"/>
      <c r="I7" s="195"/>
      <c r="J7" s="195"/>
      <c r="K7" s="195"/>
      <c r="L7" s="196"/>
      <c r="M7" s="20"/>
      <c r="N7" s="20"/>
    </row>
    <row r="8" spans="1:14" ht="17.25" customHeight="1" x14ac:dyDescent="0.25">
      <c r="A8" s="184" t="s">
        <v>13</v>
      </c>
      <c r="B8" s="185"/>
      <c r="C8" s="185"/>
      <c r="D8" s="185"/>
      <c r="E8" s="185"/>
      <c r="F8" s="185"/>
      <c r="G8" s="185"/>
      <c r="H8" s="88"/>
      <c r="I8" s="88"/>
      <c r="J8" s="88"/>
      <c r="K8" s="88"/>
      <c r="L8" s="89"/>
      <c r="M8" s="6"/>
      <c r="N8" s="6"/>
    </row>
    <row r="9" spans="1:14" s="5" customFormat="1" ht="132.75" customHeight="1" x14ac:dyDescent="0.25">
      <c r="A9" s="159">
        <v>1</v>
      </c>
      <c r="B9" s="90" t="s">
        <v>250</v>
      </c>
      <c r="C9" s="90" t="s">
        <v>302</v>
      </c>
      <c r="D9" s="90" t="s">
        <v>101</v>
      </c>
      <c r="E9" s="285">
        <v>910</v>
      </c>
      <c r="F9" s="92" t="s">
        <v>251</v>
      </c>
      <c r="G9" s="93" t="s">
        <v>83</v>
      </c>
      <c r="H9" s="90" t="s">
        <v>168</v>
      </c>
      <c r="I9" s="90" t="s">
        <v>186</v>
      </c>
      <c r="J9" s="90" t="s">
        <v>252</v>
      </c>
      <c r="K9" s="94">
        <v>1</v>
      </c>
      <c r="L9" s="286" t="s">
        <v>168</v>
      </c>
      <c r="M9" s="6"/>
      <c r="N9" s="6"/>
    </row>
    <row r="10" spans="1:14" s="5" customFormat="1" ht="162.75" customHeight="1" x14ac:dyDescent="0.25">
      <c r="A10" s="159">
        <v>2</v>
      </c>
      <c r="B10" s="90" t="s">
        <v>253</v>
      </c>
      <c r="C10" s="90" t="s">
        <v>302</v>
      </c>
      <c r="D10" s="95" t="s">
        <v>254</v>
      </c>
      <c r="E10" s="91"/>
      <c r="F10" s="92" t="s">
        <v>255</v>
      </c>
      <c r="G10" s="93" t="s">
        <v>256</v>
      </c>
      <c r="H10" s="93" t="s">
        <v>257</v>
      </c>
      <c r="I10" s="93" t="s">
        <v>258</v>
      </c>
      <c r="J10" s="92" t="s">
        <v>259</v>
      </c>
      <c r="K10" s="94">
        <v>1</v>
      </c>
      <c r="L10" s="287" t="s">
        <v>257</v>
      </c>
      <c r="M10" s="6"/>
      <c r="N10" s="6"/>
    </row>
    <row r="11" spans="1:14" s="5" customFormat="1" ht="136.5" customHeight="1" x14ac:dyDescent="0.25">
      <c r="A11" s="159">
        <v>3</v>
      </c>
      <c r="B11" s="96" t="s">
        <v>85</v>
      </c>
      <c r="C11" s="90" t="s">
        <v>302</v>
      </c>
      <c r="D11" s="97" t="s">
        <v>260</v>
      </c>
      <c r="E11" s="91" t="s">
        <v>408</v>
      </c>
      <c r="F11" s="93" t="s">
        <v>187</v>
      </c>
      <c r="G11" s="93" t="s">
        <v>106</v>
      </c>
      <c r="H11" s="93" t="s">
        <v>214</v>
      </c>
      <c r="I11" s="93" t="s">
        <v>215</v>
      </c>
      <c r="J11" s="93" t="s">
        <v>213</v>
      </c>
      <c r="K11" s="94">
        <v>3</v>
      </c>
      <c r="L11" s="287" t="s">
        <v>409</v>
      </c>
      <c r="M11" s="6"/>
      <c r="N11" s="6"/>
    </row>
    <row r="12" spans="1:14" s="5" customFormat="1" ht="133.5" customHeight="1" x14ac:dyDescent="0.25">
      <c r="A12" s="166">
        <v>4</v>
      </c>
      <c r="B12" s="93" t="s">
        <v>396</v>
      </c>
      <c r="C12" s="93" t="s">
        <v>302</v>
      </c>
      <c r="D12" s="98" t="s">
        <v>397</v>
      </c>
      <c r="E12" s="99"/>
      <c r="F12" s="93" t="s">
        <v>398</v>
      </c>
      <c r="G12" s="93" t="s">
        <v>399</v>
      </c>
      <c r="H12" s="93" t="s">
        <v>400</v>
      </c>
      <c r="I12" s="93" t="s">
        <v>401</v>
      </c>
      <c r="J12" s="93" t="s">
        <v>402</v>
      </c>
      <c r="K12" s="100">
        <v>2</v>
      </c>
      <c r="L12" s="288" t="s">
        <v>410</v>
      </c>
      <c r="M12" s="6"/>
      <c r="N12" s="6"/>
    </row>
    <row r="13" spans="1:14" s="5" customFormat="1" ht="198" customHeight="1" x14ac:dyDescent="0.25">
      <c r="A13" s="159">
        <v>5</v>
      </c>
      <c r="B13" s="96" t="s">
        <v>216</v>
      </c>
      <c r="C13" s="90" t="s">
        <v>302</v>
      </c>
      <c r="D13" s="97" t="s">
        <v>363</v>
      </c>
      <c r="E13" s="101">
        <v>746</v>
      </c>
      <c r="F13" s="93" t="s">
        <v>364</v>
      </c>
      <c r="G13" s="92" t="s">
        <v>188</v>
      </c>
      <c r="H13" s="95" t="s">
        <v>266</v>
      </c>
      <c r="I13" s="95" t="s">
        <v>267</v>
      </c>
      <c r="J13" s="95" t="s">
        <v>268</v>
      </c>
      <c r="K13" s="100">
        <v>3</v>
      </c>
      <c r="L13" s="288" t="s">
        <v>411</v>
      </c>
      <c r="M13" s="6"/>
      <c r="N13" s="6"/>
    </row>
    <row r="14" spans="1:14" s="5" customFormat="1" ht="269.25" customHeight="1" x14ac:dyDescent="0.25">
      <c r="A14" s="159">
        <v>6</v>
      </c>
      <c r="B14" s="95" t="s">
        <v>169</v>
      </c>
      <c r="C14" s="95" t="s">
        <v>93</v>
      </c>
      <c r="D14" s="103" t="s">
        <v>261</v>
      </c>
      <c r="E14" s="102">
        <v>800</v>
      </c>
      <c r="F14" s="95" t="s">
        <v>262</v>
      </c>
      <c r="G14" s="95" t="s">
        <v>138</v>
      </c>
      <c r="H14" s="95" t="s">
        <v>263</v>
      </c>
      <c r="I14" s="95" t="s">
        <v>264</v>
      </c>
      <c r="J14" s="95" t="s">
        <v>265</v>
      </c>
      <c r="K14" s="104">
        <v>3</v>
      </c>
      <c r="L14" s="287" t="s">
        <v>412</v>
      </c>
      <c r="M14" s="6"/>
      <c r="N14" s="6"/>
    </row>
    <row r="15" spans="1:14" ht="151.5" customHeight="1" x14ac:dyDescent="0.25">
      <c r="A15" s="159">
        <v>7</v>
      </c>
      <c r="B15" s="90" t="s">
        <v>44</v>
      </c>
      <c r="C15" s="90" t="s">
        <v>302</v>
      </c>
      <c r="D15" s="105"/>
      <c r="E15" s="99"/>
      <c r="F15" s="90" t="s">
        <v>139</v>
      </c>
      <c r="G15" s="90" t="s">
        <v>107</v>
      </c>
      <c r="H15" s="93" t="s">
        <v>170</v>
      </c>
      <c r="I15" s="93" t="s">
        <v>171</v>
      </c>
      <c r="J15" s="93" t="s">
        <v>172</v>
      </c>
      <c r="K15" s="106">
        <v>3</v>
      </c>
      <c r="L15" s="288" t="s">
        <v>413</v>
      </c>
      <c r="M15" s="7"/>
      <c r="N15" s="7"/>
    </row>
    <row r="16" spans="1:14" ht="78" customHeight="1" x14ac:dyDescent="0.25">
      <c r="A16" s="166">
        <v>8</v>
      </c>
      <c r="B16" s="95" t="s">
        <v>356</v>
      </c>
      <c r="C16" s="95" t="s">
        <v>302</v>
      </c>
      <c r="D16" s="155" t="s">
        <v>303</v>
      </c>
      <c r="E16" s="289">
        <v>66</v>
      </c>
      <c r="F16" s="95" t="s">
        <v>304</v>
      </c>
      <c r="G16" s="95" t="s">
        <v>305</v>
      </c>
      <c r="H16" s="92" t="s">
        <v>306</v>
      </c>
      <c r="I16" s="92" t="s">
        <v>307</v>
      </c>
      <c r="J16" s="92" t="s">
        <v>308</v>
      </c>
      <c r="K16" s="106">
        <v>1</v>
      </c>
      <c r="L16" s="288" t="s">
        <v>414</v>
      </c>
      <c r="M16" s="7"/>
      <c r="N16" s="7"/>
    </row>
    <row r="17" spans="1:14" ht="110.25" customHeight="1" x14ac:dyDescent="0.25">
      <c r="A17" s="159">
        <v>9</v>
      </c>
      <c r="B17" s="95" t="s">
        <v>357</v>
      </c>
      <c r="C17" s="95" t="s">
        <v>302</v>
      </c>
      <c r="D17" s="155" t="s">
        <v>367</v>
      </c>
      <c r="E17" s="156">
        <v>18</v>
      </c>
      <c r="F17" s="95" t="s">
        <v>366</v>
      </c>
      <c r="G17" s="95" t="s">
        <v>365</v>
      </c>
      <c r="H17" s="92" t="s">
        <v>309</v>
      </c>
      <c r="I17" s="92" t="s">
        <v>310</v>
      </c>
      <c r="J17" s="92" t="s">
        <v>311</v>
      </c>
      <c r="K17" s="106">
        <v>3</v>
      </c>
      <c r="L17" s="288" t="s">
        <v>415</v>
      </c>
      <c r="M17" s="7"/>
      <c r="N17" s="7"/>
    </row>
    <row r="18" spans="1:14" ht="110.25" customHeight="1" x14ac:dyDescent="0.25">
      <c r="A18" s="159">
        <v>10</v>
      </c>
      <c r="B18" s="95" t="s">
        <v>312</v>
      </c>
      <c r="C18" s="95" t="s">
        <v>302</v>
      </c>
      <c r="D18" s="155"/>
      <c r="E18" s="156">
        <v>0</v>
      </c>
      <c r="F18" s="95" t="s">
        <v>369</v>
      </c>
      <c r="G18" s="95" t="s">
        <v>368</v>
      </c>
      <c r="H18" s="92" t="s">
        <v>372</v>
      </c>
      <c r="I18" s="92" t="s">
        <v>370</v>
      </c>
      <c r="J18" s="92" t="s">
        <v>371</v>
      </c>
      <c r="K18" s="106">
        <v>0</v>
      </c>
      <c r="L18" s="288" t="s">
        <v>416</v>
      </c>
      <c r="M18" s="7"/>
      <c r="N18" s="7"/>
    </row>
    <row r="19" spans="1:14" ht="22.5" customHeight="1" x14ac:dyDescent="0.25">
      <c r="A19" s="210"/>
      <c r="B19" s="211"/>
      <c r="C19" s="211"/>
      <c r="D19" s="211"/>
      <c r="E19" s="211"/>
      <c r="F19" s="211"/>
      <c r="G19" s="211"/>
      <c r="H19" s="211"/>
      <c r="I19" s="211"/>
      <c r="J19" s="211"/>
      <c r="K19" s="211"/>
      <c r="L19" s="212"/>
      <c r="M19" s="7"/>
      <c r="N19" s="7"/>
    </row>
    <row r="20" spans="1:14" ht="162.75" customHeight="1" x14ac:dyDescent="0.25">
      <c r="A20" s="149">
        <v>11</v>
      </c>
      <c r="B20" s="96" t="s">
        <v>173</v>
      </c>
      <c r="C20" s="90" t="s">
        <v>302</v>
      </c>
      <c r="D20" s="95" t="s">
        <v>91</v>
      </c>
      <c r="E20" s="107">
        <v>2</v>
      </c>
      <c r="F20" s="93" t="s">
        <v>86</v>
      </c>
      <c r="G20" s="92" t="s">
        <v>88</v>
      </c>
      <c r="H20" s="93" t="s">
        <v>87</v>
      </c>
      <c r="I20" s="90" t="s">
        <v>89</v>
      </c>
      <c r="J20" s="90" t="s">
        <v>90</v>
      </c>
      <c r="K20" s="108">
        <v>3</v>
      </c>
      <c r="L20" s="290" t="s">
        <v>417</v>
      </c>
      <c r="M20" s="7"/>
      <c r="N20" s="7"/>
    </row>
    <row r="21" spans="1:14" s="27" customFormat="1" ht="96" customHeight="1" x14ac:dyDescent="0.25">
      <c r="A21" s="152">
        <v>12</v>
      </c>
      <c r="B21" s="90" t="s">
        <v>217</v>
      </c>
      <c r="C21" s="90" t="s">
        <v>302</v>
      </c>
      <c r="D21" s="90" t="s">
        <v>174</v>
      </c>
      <c r="E21" s="101">
        <v>0</v>
      </c>
      <c r="F21" s="90" t="s">
        <v>218</v>
      </c>
      <c r="G21" s="90" t="s">
        <v>275</v>
      </c>
      <c r="H21" s="90" t="s">
        <v>221</v>
      </c>
      <c r="I21" s="90" t="s">
        <v>220</v>
      </c>
      <c r="J21" s="90" t="s">
        <v>219</v>
      </c>
      <c r="K21" s="104">
        <v>0</v>
      </c>
      <c r="L21" s="110" t="s">
        <v>418</v>
      </c>
      <c r="M21" s="29"/>
      <c r="N21" s="29"/>
    </row>
    <row r="22" spans="1:14" s="25" customFormat="1" ht="95.25" customHeight="1" x14ac:dyDescent="0.25">
      <c r="A22" s="149">
        <v>13</v>
      </c>
      <c r="B22" s="93" t="s">
        <v>271</v>
      </c>
      <c r="C22" s="90" t="s">
        <v>336</v>
      </c>
      <c r="D22" s="109" t="s">
        <v>269</v>
      </c>
      <c r="E22" s="99">
        <v>746</v>
      </c>
      <c r="F22" s="93" t="s">
        <v>270</v>
      </c>
      <c r="G22" s="90" t="s">
        <v>225</v>
      </c>
      <c r="H22" s="90" t="s">
        <v>222</v>
      </c>
      <c r="I22" s="90" t="s">
        <v>223</v>
      </c>
      <c r="J22" s="90" t="s">
        <v>224</v>
      </c>
      <c r="K22" s="104">
        <v>3</v>
      </c>
      <c r="L22" s="110" t="s">
        <v>419</v>
      </c>
      <c r="M22" s="24"/>
      <c r="N22" s="24"/>
    </row>
    <row r="23" spans="1:14" ht="79.5" customHeight="1" x14ac:dyDescent="0.25">
      <c r="A23" s="152">
        <v>14</v>
      </c>
      <c r="B23" s="95" t="s">
        <v>226</v>
      </c>
      <c r="C23" s="90" t="s">
        <v>336</v>
      </c>
      <c r="D23" s="95" t="s">
        <v>92</v>
      </c>
      <c r="E23" s="107"/>
      <c r="F23" s="93" t="s">
        <v>227</v>
      </c>
      <c r="G23" s="95" t="s">
        <v>273</v>
      </c>
      <c r="H23" s="90" t="s">
        <v>230</v>
      </c>
      <c r="I23" s="90" t="s">
        <v>229</v>
      </c>
      <c r="J23" s="90" t="s">
        <v>228</v>
      </c>
      <c r="K23" s="108">
        <v>2</v>
      </c>
      <c r="L23" s="290" t="s">
        <v>229</v>
      </c>
      <c r="M23" s="7"/>
      <c r="N23" s="7"/>
    </row>
    <row r="24" spans="1:14" ht="74.25" customHeight="1" x14ac:dyDescent="0.25">
      <c r="A24" s="149">
        <v>15</v>
      </c>
      <c r="B24" s="95" t="s">
        <v>231</v>
      </c>
      <c r="C24" s="90" t="s">
        <v>302</v>
      </c>
      <c r="D24" s="97" t="s">
        <v>272</v>
      </c>
      <c r="E24" s="107">
        <v>957</v>
      </c>
      <c r="F24" s="90" t="s">
        <v>232</v>
      </c>
      <c r="G24" s="90" t="s">
        <v>274</v>
      </c>
      <c r="H24" s="90" t="s">
        <v>233</v>
      </c>
      <c r="I24" s="90" t="s">
        <v>234</v>
      </c>
      <c r="J24" s="90" t="s">
        <v>235</v>
      </c>
      <c r="K24" s="104">
        <v>3</v>
      </c>
      <c r="L24" s="287" t="s">
        <v>420</v>
      </c>
      <c r="M24" s="7"/>
      <c r="N24" s="7"/>
    </row>
    <row r="25" spans="1:14" s="31" customFormat="1" ht="84" customHeight="1" x14ac:dyDescent="0.25">
      <c r="A25" s="152">
        <v>16</v>
      </c>
      <c r="B25" s="95" t="s">
        <v>237</v>
      </c>
      <c r="C25" s="95" t="s">
        <v>302</v>
      </c>
      <c r="D25" s="95" t="s">
        <v>236</v>
      </c>
      <c r="E25" s="111">
        <v>93</v>
      </c>
      <c r="F25" s="95" t="s">
        <v>238</v>
      </c>
      <c r="G25" s="95" t="s">
        <v>175</v>
      </c>
      <c r="H25" s="95" t="s">
        <v>277</v>
      </c>
      <c r="I25" s="95" t="s">
        <v>276</v>
      </c>
      <c r="J25" s="95" t="s">
        <v>278</v>
      </c>
      <c r="K25" s="104">
        <v>0</v>
      </c>
      <c r="L25" s="287" t="s">
        <v>421</v>
      </c>
      <c r="M25" s="30"/>
      <c r="N25" s="30"/>
    </row>
    <row r="26" spans="1:14" s="31" customFormat="1" ht="84" customHeight="1" x14ac:dyDescent="0.25">
      <c r="A26" s="149">
        <v>17</v>
      </c>
      <c r="B26" s="95" t="s">
        <v>280</v>
      </c>
      <c r="C26" s="95" t="s">
        <v>302</v>
      </c>
      <c r="D26" s="103" t="s">
        <v>239</v>
      </c>
      <c r="E26" s="111">
        <v>18</v>
      </c>
      <c r="F26" s="95" t="s">
        <v>279</v>
      </c>
      <c r="G26" s="95" t="s">
        <v>241</v>
      </c>
      <c r="H26" s="95" t="s">
        <v>240</v>
      </c>
      <c r="I26" s="95" t="s">
        <v>242</v>
      </c>
      <c r="J26" s="95" t="s">
        <v>243</v>
      </c>
      <c r="K26" s="104">
        <v>3</v>
      </c>
      <c r="L26" s="287" t="s">
        <v>422</v>
      </c>
      <c r="M26" s="30"/>
      <c r="N26" s="30"/>
    </row>
    <row r="27" spans="1:14" s="5" customFormat="1" ht="79.5" customHeight="1" x14ac:dyDescent="0.25">
      <c r="A27" s="152">
        <v>18</v>
      </c>
      <c r="B27" s="95" t="s">
        <v>141</v>
      </c>
      <c r="C27" s="95" t="s">
        <v>93</v>
      </c>
      <c r="D27" s="95" t="s">
        <v>206</v>
      </c>
      <c r="E27" s="107"/>
      <c r="F27" s="95" t="s">
        <v>142</v>
      </c>
      <c r="G27" s="95" t="s">
        <v>143</v>
      </c>
      <c r="H27" s="95" t="s">
        <v>281</v>
      </c>
      <c r="I27" s="95" t="s">
        <v>282</v>
      </c>
      <c r="J27" s="95" t="s">
        <v>283</v>
      </c>
      <c r="K27" s="104">
        <v>3</v>
      </c>
      <c r="L27" s="287" t="s">
        <v>283</v>
      </c>
    </row>
    <row r="28" spans="1:14" s="5" customFormat="1" ht="81.75" customHeight="1" x14ac:dyDescent="0.25">
      <c r="A28" s="158" t="s">
        <v>34</v>
      </c>
      <c r="B28" s="92" t="s">
        <v>315</v>
      </c>
      <c r="C28" s="92" t="s">
        <v>93</v>
      </c>
      <c r="D28" s="92" t="s">
        <v>375</v>
      </c>
      <c r="E28" s="147">
        <v>376</v>
      </c>
      <c r="F28" s="92" t="s">
        <v>316</v>
      </c>
      <c r="G28" s="92" t="s">
        <v>373</v>
      </c>
      <c r="H28" s="199" t="s">
        <v>379</v>
      </c>
      <c r="I28" s="200"/>
      <c r="J28" s="201"/>
      <c r="K28" s="148">
        <v>3</v>
      </c>
      <c r="L28" s="291" t="s">
        <v>423</v>
      </c>
    </row>
    <row r="29" spans="1:14" s="5" customFormat="1" ht="73.5" customHeight="1" x14ac:dyDescent="0.25">
      <c r="A29" s="149">
        <v>19</v>
      </c>
      <c r="B29" s="95" t="s">
        <v>374</v>
      </c>
      <c r="C29" s="95" t="s">
        <v>93</v>
      </c>
      <c r="D29" s="95" t="s">
        <v>376</v>
      </c>
      <c r="E29" s="107">
        <v>238</v>
      </c>
      <c r="F29" s="95" t="s">
        <v>377</v>
      </c>
      <c r="G29" s="92" t="s">
        <v>373</v>
      </c>
      <c r="H29" s="150" t="s">
        <v>382</v>
      </c>
      <c r="I29" s="150" t="s">
        <v>381</v>
      </c>
      <c r="J29" s="150" t="s">
        <v>380</v>
      </c>
      <c r="K29" s="151">
        <v>2</v>
      </c>
      <c r="L29" s="287" t="s">
        <v>424</v>
      </c>
    </row>
    <row r="30" spans="1:14" s="5" customFormat="1" ht="62.25" customHeight="1" x14ac:dyDescent="0.25">
      <c r="A30" s="152">
        <v>20</v>
      </c>
      <c r="B30" s="95" t="s">
        <v>378</v>
      </c>
      <c r="C30" s="95" t="s">
        <v>93</v>
      </c>
      <c r="D30" s="95" t="s">
        <v>340</v>
      </c>
      <c r="E30" s="107">
        <v>2</v>
      </c>
      <c r="F30" s="95" t="s">
        <v>317</v>
      </c>
      <c r="G30" s="92" t="s">
        <v>373</v>
      </c>
      <c r="H30" s="150" t="s">
        <v>382</v>
      </c>
      <c r="I30" s="150" t="s">
        <v>381</v>
      </c>
      <c r="J30" s="150" t="s">
        <v>380</v>
      </c>
      <c r="K30" s="151">
        <v>3</v>
      </c>
      <c r="L30" s="287" t="s">
        <v>425</v>
      </c>
    </row>
    <row r="31" spans="1:14" s="5" customFormat="1" ht="79.5" customHeight="1" x14ac:dyDescent="0.25">
      <c r="A31" s="149">
        <v>21</v>
      </c>
      <c r="B31" s="95" t="s">
        <v>383</v>
      </c>
      <c r="C31" s="95" t="s">
        <v>93</v>
      </c>
      <c r="D31" s="95" t="s">
        <v>318</v>
      </c>
      <c r="E31" s="107">
        <v>355</v>
      </c>
      <c r="F31" s="95" t="s">
        <v>319</v>
      </c>
      <c r="G31" s="95" t="s">
        <v>320</v>
      </c>
      <c r="H31" s="150" t="s">
        <v>321</v>
      </c>
      <c r="I31" s="150" t="s">
        <v>322</v>
      </c>
      <c r="J31" s="150" t="s">
        <v>323</v>
      </c>
      <c r="K31" s="151">
        <v>3</v>
      </c>
      <c r="L31" s="287" t="s">
        <v>426</v>
      </c>
    </row>
    <row r="32" spans="1:14" ht="18.75" x14ac:dyDescent="0.25">
      <c r="A32" s="207" t="s">
        <v>4</v>
      </c>
      <c r="B32" s="208"/>
      <c r="C32" s="208"/>
      <c r="D32" s="208"/>
      <c r="E32" s="208"/>
      <c r="F32" s="208"/>
      <c r="G32" s="208"/>
      <c r="H32" s="208"/>
      <c r="I32" s="208"/>
      <c r="J32" s="208"/>
      <c r="K32" s="208"/>
      <c r="L32" s="209"/>
    </row>
    <row r="33" spans="1:255" s="27" customFormat="1" ht="150" customHeight="1" x14ac:dyDescent="0.25">
      <c r="A33" s="113">
        <v>22</v>
      </c>
      <c r="B33" s="90" t="s">
        <v>384</v>
      </c>
      <c r="C33" s="90" t="s">
        <v>93</v>
      </c>
      <c r="D33" s="90" t="s">
        <v>97</v>
      </c>
      <c r="E33" s="91">
        <v>150038</v>
      </c>
      <c r="F33" s="90" t="s">
        <v>179</v>
      </c>
      <c r="G33" s="90" t="s">
        <v>102</v>
      </c>
      <c r="H33" s="90" t="s">
        <v>284</v>
      </c>
      <c r="I33" s="90" t="s">
        <v>285</v>
      </c>
      <c r="J33" s="90" t="s">
        <v>286</v>
      </c>
      <c r="K33" s="104">
        <v>3</v>
      </c>
      <c r="L33" s="287" t="s">
        <v>427</v>
      </c>
      <c r="M33" s="219"/>
      <c r="N33" s="219"/>
      <c r="O33" s="219"/>
      <c r="P33" s="219"/>
      <c r="Q33" s="219"/>
      <c r="R33" s="219"/>
      <c r="S33" s="219"/>
      <c r="T33" s="219"/>
      <c r="U33" s="219"/>
      <c r="V33" s="219"/>
      <c r="W33" s="220"/>
      <c r="X33" s="216"/>
      <c r="Y33" s="217"/>
      <c r="Z33" s="217"/>
      <c r="AA33" s="217"/>
      <c r="AB33" s="217"/>
      <c r="AC33" s="217"/>
      <c r="AD33" s="217"/>
      <c r="AE33" s="217"/>
      <c r="AF33" s="217"/>
      <c r="AG33" s="217"/>
      <c r="AH33" s="217"/>
      <c r="AI33" s="218"/>
      <c r="AJ33" s="216"/>
      <c r="AK33" s="217"/>
      <c r="AL33" s="217"/>
      <c r="AM33" s="217"/>
      <c r="AN33" s="217"/>
      <c r="AO33" s="217"/>
      <c r="AP33" s="217"/>
      <c r="AQ33" s="217"/>
      <c r="AR33" s="217"/>
      <c r="AS33" s="217"/>
      <c r="AT33" s="217"/>
      <c r="AU33" s="218"/>
      <c r="AV33" s="216"/>
      <c r="AW33" s="217"/>
      <c r="AX33" s="217"/>
      <c r="AY33" s="217"/>
      <c r="AZ33" s="217"/>
      <c r="BA33" s="217"/>
      <c r="BB33" s="217"/>
      <c r="BC33" s="217"/>
      <c r="BD33" s="217"/>
      <c r="BE33" s="217"/>
      <c r="BF33" s="217"/>
      <c r="BG33" s="218"/>
      <c r="BH33" s="216"/>
      <c r="BI33" s="217"/>
      <c r="BJ33" s="217"/>
      <c r="BK33" s="217"/>
      <c r="BL33" s="217"/>
      <c r="BM33" s="217"/>
      <c r="BN33" s="217"/>
      <c r="BO33" s="217"/>
      <c r="BP33" s="217"/>
      <c r="BQ33" s="217"/>
      <c r="BR33" s="217"/>
      <c r="BS33" s="218"/>
      <c r="BT33" s="216"/>
      <c r="BU33" s="217"/>
      <c r="BV33" s="217"/>
      <c r="BW33" s="217"/>
      <c r="BX33" s="217"/>
      <c r="BY33" s="217"/>
      <c r="BZ33" s="217"/>
      <c r="CA33" s="217"/>
      <c r="CB33" s="217"/>
      <c r="CC33" s="217"/>
      <c r="CD33" s="217"/>
      <c r="CE33" s="218"/>
      <c r="CF33" s="216"/>
      <c r="CG33" s="217"/>
      <c r="CH33" s="217"/>
      <c r="CI33" s="217"/>
      <c r="CJ33" s="217"/>
      <c r="CK33" s="217"/>
      <c r="CL33" s="217"/>
      <c r="CM33" s="217"/>
      <c r="CN33" s="217"/>
      <c r="CO33" s="217"/>
      <c r="CP33" s="217"/>
      <c r="CQ33" s="218"/>
      <c r="CR33" s="216"/>
      <c r="CS33" s="217"/>
      <c r="CT33" s="217"/>
      <c r="CU33" s="217"/>
      <c r="CV33" s="217"/>
      <c r="CW33" s="217"/>
      <c r="CX33" s="217"/>
      <c r="CY33" s="217"/>
      <c r="CZ33" s="217"/>
      <c r="DA33" s="217"/>
      <c r="DB33" s="217"/>
      <c r="DC33" s="218"/>
      <c r="DD33" s="216"/>
      <c r="DE33" s="217"/>
      <c r="DF33" s="217"/>
      <c r="DG33" s="217"/>
      <c r="DH33" s="217"/>
      <c r="DI33" s="217"/>
      <c r="DJ33" s="217"/>
      <c r="DK33" s="217"/>
      <c r="DL33" s="217"/>
      <c r="DM33" s="217"/>
      <c r="DN33" s="217"/>
      <c r="DO33" s="218"/>
      <c r="DP33" s="216"/>
      <c r="DQ33" s="217"/>
      <c r="DR33" s="217"/>
      <c r="DS33" s="217"/>
      <c r="DT33" s="217"/>
      <c r="DU33" s="217"/>
      <c r="DV33" s="217"/>
      <c r="DW33" s="217"/>
      <c r="DX33" s="217"/>
      <c r="DY33" s="217"/>
      <c r="DZ33" s="217"/>
      <c r="EA33" s="218"/>
      <c r="EB33" s="216"/>
      <c r="EC33" s="217"/>
      <c r="ED33" s="217"/>
      <c r="EE33" s="217"/>
      <c r="EF33" s="217"/>
      <c r="EG33" s="217"/>
      <c r="EH33" s="217"/>
      <c r="EI33" s="217"/>
      <c r="EJ33" s="217"/>
      <c r="EK33" s="217"/>
      <c r="EL33" s="217"/>
      <c r="EM33" s="218"/>
      <c r="EN33" s="216"/>
      <c r="EO33" s="217"/>
      <c r="EP33" s="217"/>
      <c r="EQ33" s="217"/>
      <c r="ER33" s="217"/>
      <c r="ES33" s="217"/>
      <c r="ET33" s="217"/>
      <c r="EU33" s="217"/>
      <c r="EV33" s="217"/>
      <c r="EW33" s="217"/>
      <c r="EX33" s="217"/>
      <c r="EY33" s="218"/>
      <c r="EZ33" s="216"/>
      <c r="FA33" s="217"/>
      <c r="FB33" s="217"/>
      <c r="FC33" s="217"/>
      <c r="FD33" s="217"/>
      <c r="FE33" s="217"/>
      <c r="FF33" s="217"/>
      <c r="FG33" s="217"/>
      <c r="FH33" s="217"/>
      <c r="FI33" s="217"/>
      <c r="FJ33" s="217"/>
      <c r="FK33" s="218"/>
      <c r="FL33" s="216"/>
      <c r="FM33" s="217"/>
      <c r="FN33" s="217"/>
      <c r="FO33" s="217"/>
      <c r="FP33" s="217"/>
      <c r="FQ33" s="217"/>
      <c r="FR33" s="217"/>
      <c r="FS33" s="217"/>
      <c r="FT33" s="217"/>
      <c r="FU33" s="217"/>
      <c r="FV33" s="217"/>
      <c r="FW33" s="218"/>
      <c r="FX33" s="216"/>
      <c r="FY33" s="217"/>
      <c r="FZ33" s="217"/>
      <c r="GA33" s="217"/>
      <c r="GB33" s="217"/>
      <c r="GC33" s="217"/>
      <c r="GD33" s="217"/>
      <c r="GE33" s="217"/>
      <c r="GF33" s="217"/>
      <c r="GG33" s="217"/>
      <c r="GH33" s="217"/>
      <c r="GI33" s="218"/>
      <c r="GJ33" s="216"/>
      <c r="GK33" s="217"/>
      <c r="GL33" s="217"/>
      <c r="GM33" s="217"/>
      <c r="GN33" s="217"/>
      <c r="GO33" s="217"/>
      <c r="GP33" s="217"/>
      <c r="GQ33" s="217"/>
      <c r="GR33" s="217"/>
      <c r="GS33" s="217"/>
      <c r="GT33" s="217"/>
      <c r="GU33" s="218"/>
      <c r="GV33" s="216"/>
      <c r="GW33" s="217"/>
      <c r="GX33" s="217"/>
      <c r="GY33" s="217"/>
      <c r="GZ33" s="217"/>
      <c r="HA33" s="217"/>
      <c r="HB33" s="217"/>
      <c r="HC33" s="217"/>
      <c r="HD33" s="217"/>
      <c r="HE33" s="217"/>
      <c r="HF33" s="217"/>
      <c r="HG33" s="218"/>
      <c r="HH33" s="216"/>
      <c r="HI33" s="217"/>
      <c r="HJ33" s="217"/>
      <c r="HK33" s="217"/>
      <c r="HL33" s="217"/>
      <c r="HM33" s="217"/>
      <c r="HN33" s="217"/>
      <c r="HO33" s="217"/>
      <c r="HP33" s="217"/>
      <c r="HQ33" s="217"/>
      <c r="HR33" s="217"/>
      <c r="HS33" s="218"/>
      <c r="HT33" s="216"/>
      <c r="HU33" s="217"/>
      <c r="HV33" s="217"/>
      <c r="HW33" s="217"/>
      <c r="HX33" s="217"/>
      <c r="HY33" s="217"/>
      <c r="HZ33" s="217"/>
      <c r="IA33" s="217"/>
      <c r="IB33" s="217"/>
      <c r="IC33" s="217"/>
      <c r="ID33" s="217"/>
      <c r="IE33" s="218"/>
      <c r="IF33" s="216"/>
      <c r="IG33" s="217"/>
      <c r="IH33" s="217"/>
      <c r="II33" s="217"/>
      <c r="IJ33" s="217"/>
      <c r="IK33" s="217"/>
      <c r="IL33" s="217"/>
      <c r="IM33" s="217"/>
      <c r="IN33" s="217"/>
      <c r="IO33" s="217"/>
      <c r="IP33" s="217"/>
      <c r="IQ33" s="218"/>
      <c r="IR33" s="216"/>
      <c r="IS33" s="217"/>
      <c r="IT33" s="217"/>
      <c r="IU33" s="217"/>
    </row>
    <row r="34" spans="1:255" s="27" customFormat="1" ht="87" customHeight="1" x14ac:dyDescent="0.25">
      <c r="A34" s="113">
        <v>23</v>
      </c>
      <c r="B34" s="95" t="s">
        <v>144</v>
      </c>
      <c r="C34" s="95" t="s">
        <v>93</v>
      </c>
      <c r="D34" s="95" t="s">
        <v>145</v>
      </c>
      <c r="E34" s="112"/>
      <c r="F34" s="95" t="s">
        <v>146</v>
      </c>
      <c r="G34" s="95" t="s">
        <v>147</v>
      </c>
      <c r="H34" s="95" t="s">
        <v>287</v>
      </c>
      <c r="I34" s="95" t="s">
        <v>288</v>
      </c>
      <c r="J34" s="95" t="s">
        <v>289</v>
      </c>
      <c r="K34" s="104">
        <v>2</v>
      </c>
      <c r="L34" s="287" t="s">
        <v>428</v>
      </c>
    </row>
    <row r="35" spans="1:255" s="27" customFormat="1" ht="101.25" customHeight="1" x14ac:dyDescent="0.25">
      <c r="A35" s="113">
        <v>24</v>
      </c>
      <c r="B35" s="95" t="s">
        <v>385</v>
      </c>
      <c r="C35" s="95" t="s">
        <v>302</v>
      </c>
      <c r="D35" s="95" t="s">
        <v>386</v>
      </c>
      <c r="E35" s="112"/>
      <c r="F35" s="95" t="s">
        <v>387</v>
      </c>
      <c r="G35" s="95" t="s">
        <v>388</v>
      </c>
      <c r="H35" s="95" t="s">
        <v>391</v>
      </c>
      <c r="I35" s="95" t="s">
        <v>389</v>
      </c>
      <c r="J35" s="95" t="s">
        <v>390</v>
      </c>
      <c r="K35" s="104">
        <v>3</v>
      </c>
      <c r="L35" s="110" t="s">
        <v>390</v>
      </c>
    </row>
    <row r="36" spans="1:255" s="28" customFormat="1" ht="132" hidden="1" customHeight="1" x14ac:dyDescent="0.25">
      <c r="A36" s="113">
        <v>18</v>
      </c>
      <c r="B36" s="93" t="s">
        <v>176</v>
      </c>
      <c r="C36" s="90" t="s">
        <v>84</v>
      </c>
      <c r="D36" s="93" t="s">
        <v>177</v>
      </c>
      <c r="E36" s="114"/>
      <c r="F36" s="93" t="s">
        <v>105</v>
      </c>
      <c r="G36" s="93" t="s">
        <v>178</v>
      </c>
      <c r="H36" s="93" t="s">
        <v>94</v>
      </c>
      <c r="I36" s="93" t="s">
        <v>96</v>
      </c>
      <c r="J36" s="93" t="s">
        <v>95</v>
      </c>
      <c r="K36" s="115"/>
      <c r="L36" s="116"/>
    </row>
    <row r="37" spans="1:255" ht="18.75" x14ac:dyDescent="0.25">
      <c r="A37" s="221" t="s">
        <v>66</v>
      </c>
      <c r="B37" s="222"/>
      <c r="C37" s="222"/>
      <c r="D37" s="222"/>
      <c r="E37" s="222"/>
      <c r="F37" s="222"/>
      <c r="G37" s="222"/>
      <c r="H37" s="134"/>
      <c r="I37" s="134"/>
      <c r="J37" s="134"/>
      <c r="K37" s="135"/>
      <c r="L37" s="136"/>
    </row>
    <row r="38" spans="1:255" s="5" customFormat="1" ht="79.5" customHeight="1" x14ac:dyDescent="0.25">
      <c r="A38" s="149">
        <v>25</v>
      </c>
      <c r="B38" s="95" t="s">
        <v>48</v>
      </c>
      <c r="C38" s="90" t="s">
        <v>302</v>
      </c>
      <c r="D38" s="95" t="s">
        <v>140</v>
      </c>
      <c r="E38" s="112"/>
      <c r="F38" s="95" t="s">
        <v>50</v>
      </c>
      <c r="G38" s="95" t="s">
        <v>35</v>
      </c>
      <c r="H38" s="95" t="s">
        <v>244</v>
      </c>
      <c r="I38" s="95" t="s">
        <v>245</v>
      </c>
      <c r="J38" s="95" t="s">
        <v>246</v>
      </c>
      <c r="K38" s="104">
        <v>3</v>
      </c>
      <c r="L38" s="287" t="s">
        <v>429</v>
      </c>
    </row>
    <row r="39" spans="1:255" ht="18.75" x14ac:dyDescent="0.25">
      <c r="A39" s="213" t="s">
        <v>5</v>
      </c>
      <c r="B39" s="214"/>
      <c r="C39" s="214"/>
      <c r="D39" s="214"/>
      <c r="E39" s="137"/>
      <c r="F39" s="137"/>
      <c r="G39" s="137"/>
      <c r="H39" s="137"/>
      <c r="I39" s="137"/>
      <c r="J39" s="137"/>
      <c r="K39" s="135"/>
      <c r="L39" s="136"/>
    </row>
    <row r="40" spans="1:255" ht="119.25" customHeight="1" x14ac:dyDescent="0.25">
      <c r="A40" s="159">
        <v>26</v>
      </c>
      <c r="B40" s="95" t="s">
        <v>103</v>
      </c>
      <c r="C40" s="90" t="s">
        <v>302</v>
      </c>
      <c r="D40" s="117"/>
      <c r="E40" s="118"/>
      <c r="F40" s="119" t="s">
        <v>49</v>
      </c>
      <c r="G40" s="119" t="s">
        <v>15</v>
      </c>
      <c r="H40" s="119" t="s">
        <v>392</v>
      </c>
      <c r="I40" s="119" t="s">
        <v>33</v>
      </c>
      <c r="J40" s="119" t="s">
        <v>19</v>
      </c>
      <c r="K40" s="104">
        <v>3</v>
      </c>
      <c r="L40" s="288" t="s">
        <v>19</v>
      </c>
    </row>
    <row r="41" spans="1:255" s="31" customFormat="1" ht="173.25" customHeight="1" x14ac:dyDescent="0.25">
      <c r="A41" s="160">
        <v>27</v>
      </c>
      <c r="B41" s="120" t="s">
        <v>21</v>
      </c>
      <c r="C41" s="121" t="s">
        <v>302</v>
      </c>
      <c r="D41" s="122" t="s">
        <v>98</v>
      </c>
      <c r="E41" s="123">
        <v>5</v>
      </c>
      <c r="F41" s="120" t="s">
        <v>393</v>
      </c>
      <c r="G41" s="120" t="s">
        <v>180</v>
      </c>
      <c r="H41" s="120" t="s">
        <v>247</v>
      </c>
      <c r="I41" s="120" t="s">
        <v>248</v>
      </c>
      <c r="J41" s="120" t="s">
        <v>249</v>
      </c>
      <c r="K41" s="124">
        <v>3</v>
      </c>
      <c r="L41" s="292" t="s">
        <v>249</v>
      </c>
    </row>
    <row r="42" spans="1:255" s="23" customFormat="1" ht="18.75" x14ac:dyDescent="0.25">
      <c r="A42" s="61" t="s">
        <v>20</v>
      </c>
      <c r="B42" s="32"/>
      <c r="C42" s="32"/>
      <c r="D42" s="32"/>
      <c r="E42" s="32"/>
      <c r="F42" s="32"/>
      <c r="G42" s="32"/>
      <c r="H42" s="32"/>
      <c r="I42" s="32"/>
      <c r="J42" s="32"/>
      <c r="K42" s="47"/>
      <c r="L42" s="62"/>
    </row>
    <row r="43" spans="1:255" s="23" customFormat="1" ht="144.75" customHeight="1" x14ac:dyDescent="0.25">
      <c r="A43" s="63">
        <v>28</v>
      </c>
      <c r="B43" s="10" t="s">
        <v>165</v>
      </c>
      <c r="C43" s="14" t="s">
        <v>302</v>
      </c>
      <c r="D43" s="54"/>
      <c r="E43" s="55"/>
      <c r="F43" s="15" t="s">
        <v>163</v>
      </c>
      <c r="G43" s="15" t="s">
        <v>181</v>
      </c>
      <c r="H43" s="15" t="s">
        <v>394</v>
      </c>
      <c r="I43" s="15" t="s">
        <v>164</v>
      </c>
      <c r="J43" s="15" t="s">
        <v>182</v>
      </c>
      <c r="K43" s="53">
        <v>0</v>
      </c>
      <c r="L43" s="297" t="s">
        <v>430</v>
      </c>
    </row>
    <row r="44" spans="1:255" ht="18.75" x14ac:dyDescent="0.25">
      <c r="A44" s="197" t="s">
        <v>362</v>
      </c>
      <c r="B44" s="198"/>
      <c r="C44" s="198"/>
      <c r="D44" s="198"/>
      <c r="E44" s="58"/>
      <c r="F44" s="58"/>
      <c r="G44" s="58"/>
      <c r="H44" s="58"/>
      <c r="I44" s="58"/>
      <c r="J44" s="58"/>
      <c r="K44" s="47"/>
      <c r="L44" s="60"/>
    </row>
    <row r="45" spans="1:255" ht="79.5" customHeight="1" thickBot="1" x14ac:dyDescent="0.3">
      <c r="A45" s="161">
        <v>29</v>
      </c>
      <c r="B45" s="13" t="s">
        <v>18</v>
      </c>
      <c r="C45" s="14" t="s">
        <v>302</v>
      </c>
      <c r="D45" s="56"/>
      <c r="E45" s="57"/>
      <c r="F45" s="9" t="s">
        <v>183</v>
      </c>
      <c r="G45" s="9" t="s">
        <v>59</v>
      </c>
      <c r="H45" s="10" t="s">
        <v>290</v>
      </c>
      <c r="I45" s="10" t="s">
        <v>292</v>
      </c>
      <c r="J45" s="10" t="s">
        <v>297</v>
      </c>
      <c r="K45" s="53">
        <v>3</v>
      </c>
      <c r="L45" s="294" t="s">
        <v>431</v>
      </c>
    </row>
    <row r="46" spans="1:255" s="5" customFormat="1" ht="65.25" customHeight="1" thickBot="1" x14ac:dyDescent="0.3">
      <c r="A46" s="161">
        <v>30</v>
      </c>
      <c r="B46" s="13" t="s">
        <v>42</v>
      </c>
      <c r="C46" s="14" t="s">
        <v>302</v>
      </c>
      <c r="D46" s="56"/>
      <c r="E46" s="57"/>
      <c r="F46" s="18" t="s">
        <v>45</v>
      </c>
      <c r="G46" s="18" t="s">
        <v>166</v>
      </c>
      <c r="H46" s="10" t="s">
        <v>291</v>
      </c>
      <c r="I46" s="10" t="s">
        <v>293</v>
      </c>
      <c r="J46" s="10" t="s">
        <v>298</v>
      </c>
      <c r="K46" s="53">
        <v>3</v>
      </c>
      <c r="L46" s="294" t="s">
        <v>432</v>
      </c>
    </row>
    <row r="47" spans="1:255" s="174" customFormat="1" ht="105" customHeight="1" thickBot="1" x14ac:dyDescent="0.3">
      <c r="A47" s="169">
        <v>31</v>
      </c>
      <c r="B47" s="18" t="s">
        <v>104</v>
      </c>
      <c r="C47" s="170" t="s">
        <v>302</v>
      </c>
      <c r="D47" s="171"/>
      <c r="E47" s="172"/>
      <c r="F47" s="18" t="s">
        <v>46</v>
      </c>
      <c r="G47" s="18" t="s">
        <v>184</v>
      </c>
      <c r="H47" s="18" t="s">
        <v>290</v>
      </c>
      <c r="I47" s="18" t="s">
        <v>294</v>
      </c>
      <c r="J47" s="18" t="s">
        <v>299</v>
      </c>
      <c r="K47" s="173">
        <v>3</v>
      </c>
      <c r="L47" s="295" t="s">
        <v>434</v>
      </c>
    </row>
    <row r="48" spans="1:255" ht="81.75" customHeight="1" x14ac:dyDescent="0.25">
      <c r="A48" s="161">
        <v>32</v>
      </c>
      <c r="B48" s="10" t="s">
        <v>16</v>
      </c>
      <c r="C48" s="14" t="s">
        <v>302</v>
      </c>
      <c r="D48" s="56"/>
      <c r="E48" s="57"/>
      <c r="F48" s="9" t="s">
        <v>99</v>
      </c>
      <c r="G48" s="18" t="s">
        <v>185</v>
      </c>
      <c r="H48" s="18" t="s">
        <v>51</v>
      </c>
      <c r="I48" s="18" t="s">
        <v>52</v>
      </c>
      <c r="J48" s="18" t="s">
        <v>53</v>
      </c>
      <c r="K48" s="53">
        <v>3</v>
      </c>
      <c r="L48" s="293" t="s">
        <v>435</v>
      </c>
    </row>
    <row r="49" spans="1:12" ht="80.25" customHeight="1" x14ac:dyDescent="0.25">
      <c r="A49" s="161">
        <v>33</v>
      </c>
      <c r="B49" s="17" t="s">
        <v>47</v>
      </c>
      <c r="C49" s="14" t="s">
        <v>302</v>
      </c>
      <c r="D49" s="56"/>
      <c r="E49" s="57"/>
      <c r="F49" s="10" t="s">
        <v>43</v>
      </c>
      <c r="G49" s="9" t="s">
        <v>54</v>
      </c>
      <c r="H49" s="10" t="s">
        <v>295</v>
      </c>
      <c r="I49" s="10" t="s">
        <v>296</v>
      </c>
      <c r="J49" s="10" t="s">
        <v>300</v>
      </c>
      <c r="K49" s="53">
        <v>3</v>
      </c>
      <c r="L49" s="296" t="s">
        <v>433</v>
      </c>
    </row>
    <row r="50" spans="1:12" ht="59.25" customHeight="1" x14ac:dyDescent="0.25">
      <c r="A50" s="162">
        <v>34</v>
      </c>
      <c r="B50" s="10" t="s">
        <v>358</v>
      </c>
      <c r="C50" s="10" t="s">
        <v>302</v>
      </c>
      <c r="D50" s="79"/>
      <c r="E50" s="78"/>
      <c r="F50" s="167" t="s">
        <v>34</v>
      </c>
      <c r="G50" s="168" t="s">
        <v>395</v>
      </c>
      <c r="H50" s="154" t="s">
        <v>313</v>
      </c>
      <c r="I50" s="10" t="s">
        <v>314</v>
      </c>
      <c r="J50" s="10" t="s">
        <v>324</v>
      </c>
      <c r="K50" s="153">
        <v>3</v>
      </c>
      <c r="L50" s="296" t="s">
        <v>436</v>
      </c>
    </row>
    <row r="51" spans="1:12" ht="18.75" x14ac:dyDescent="0.3">
      <c r="A51" s="64"/>
      <c r="B51" s="44" t="s">
        <v>68</v>
      </c>
      <c r="C51" s="44"/>
      <c r="D51" s="44"/>
      <c r="E51" s="44"/>
      <c r="F51" s="33"/>
      <c r="G51" s="33"/>
      <c r="H51" s="33"/>
      <c r="I51" s="189" t="s">
        <v>70</v>
      </c>
      <c r="J51" s="189"/>
      <c r="K51" s="45">
        <f>SUM(K9:K35)</f>
        <v>56</v>
      </c>
    </row>
    <row r="52" spans="1:12" ht="18.75" x14ac:dyDescent="0.3">
      <c r="A52" s="64"/>
      <c r="B52" s="44" t="s">
        <v>69</v>
      </c>
      <c r="C52" s="44"/>
      <c r="D52" s="44"/>
      <c r="E52" s="44"/>
      <c r="F52" s="33"/>
      <c r="G52" s="33"/>
      <c r="H52" s="33"/>
      <c r="I52" s="189" t="s">
        <v>71</v>
      </c>
      <c r="J52" s="189"/>
      <c r="K52" s="45">
        <f>SUM(K38:K50)</f>
        <v>27</v>
      </c>
    </row>
    <row r="53" spans="1:12" ht="24" thickBot="1" x14ac:dyDescent="0.4">
      <c r="A53" s="65"/>
      <c r="B53" s="175" t="s">
        <v>403</v>
      </c>
      <c r="C53" s="175"/>
      <c r="D53" s="175"/>
      <c r="E53" s="175"/>
      <c r="F53" s="175"/>
      <c r="G53" s="175"/>
      <c r="H53" s="175"/>
      <c r="I53" s="175"/>
      <c r="J53" s="175"/>
      <c r="K53" s="67">
        <f>K52+K51</f>
        <v>83</v>
      </c>
      <c r="L53" s="66"/>
    </row>
    <row r="60" spans="1:12" ht="21.75" customHeight="1" x14ac:dyDescent="0.25"/>
  </sheetData>
  <sheetProtection formatCells="0" formatColumns="0" formatRows="0" selectLockedCells="1"/>
  <mergeCells count="46">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 ref="IR33:IU33"/>
    <mergeCell ref="EZ33:FK33"/>
    <mergeCell ref="FL33:FW33"/>
    <mergeCell ref="FX33:GI33"/>
    <mergeCell ref="GJ33:GU33"/>
    <mergeCell ref="GV33:HG33"/>
    <mergeCell ref="HH33:HS33"/>
    <mergeCell ref="HT33:IE33"/>
    <mergeCell ref="IF33:IQ33"/>
    <mergeCell ref="A1:L1"/>
    <mergeCell ref="A4:A5"/>
    <mergeCell ref="A7:L7"/>
    <mergeCell ref="A44:D44"/>
    <mergeCell ref="H4:J4"/>
    <mergeCell ref="H28:J28"/>
    <mergeCell ref="A2:E2"/>
    <mergeCell ref="F2:G2"/>
    <mergeCell ref="F4:F5"/>
    <mergeCell ref="A32:L32"/>
    <mergeCell ref="A19:L19"/>
    <mergeCell ref="A39:D39"/>
    <mergeCell ref="H2:J2"/>
    <mergeCell ref="B53:J53"/>
    <mergeCell ref="K4:K6"/>
    <mergeCell ref="A3:L3"/>
    <mergeCell ref="B4:B5"/>
    <mergeCell ref="E4:E5"/>
    <mergeCell ref="C4:C5"/>
    <mergeCell ref="G4:G5"/>
    <mergeCell ref="A8:G8"/>
    <mergeCell ref="L4:L6"/>
    <mergeCell ref="I52:J52"/>
    <mergeCell ref="I51:J51"/>
  </mergeCells>
  <printOptions horizontalCentered="1"/>
  <pageMargins left="0.19685039370078741" right="0.19685039370078741" top="0.19685039370078741" bottom="0.19685039370078741" header="0" footer="0"/>
  <pageSetup paperSize="9" scale="41"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BreakPreview" zoomScale="69" zoomScaleNormal="80" zoomScaleSheetLayoutView="69" workbookViewId="0">
      <selection activeCell="D7" sqref="D7"/>
    </sheetView>
  </sheetViews>
  <sheetFormatPr defaultRowHeight="18.75" x14ac:dyDescent="0.3"/>
  <cols>
    <col min="1" max="1" width="7.7109375" style="1" customWidth="1"/>
    <col min="2" max="2" width="67.42578125" style="125" customWidth="1"/>
    <col min="3" max="3" width="92.7109375" style="1" customWidth="1"/>
    <col min="4" max="4" width="19.140625" style="1" customWidth="1"/>
    <col min="5" max="5" width="13.5703125" style="1" customWidth="1"/>
    <col min="6" max="6" width="27.42578125" style="50" customWidth="1"/>
    <col min="7" max="7" width="15" style="1" customWidth="1"/>
    <col min="8" max="16384" width="9.140625" style="1"/>
  </cols>
  <sheetData>
    <row r="1" spans="1:7" ht="20.25" x14ac:dyDescent="0.25">
      <c r="A1" s="225" t="s">
        <v>360</v>
      </c>
      <c r="B1" s="225"/>
      <c r="C1" s="225"/>
      <c r="D1" s="225"/>
      <c r="E1" s="225"/>
      <c r="F1" s="225"/>
      <c r="G1" s="225"/>
    </row>
    <row r="2" spans="1:7" s="50" customFormat="1" x14ac:dyDescent="0.3">
      <c r="A2" s="230" t="s">
        <v>405</v>
      </c>
      <c r="B2" s="230"/>
      <c r="C2" s="230"/>
      <c r="D2" s="229" t="s">
        <v>406</v>
      </c>
      <c r="E2" s="229"/>
      <c r="F2" s="229" t="s">
        <v>209</v>
      </c>
      <c r="G2" s="229"/>
    </row>
    <row r="3" spans="1:7" ht="22.5" x14ac:dyDescent="0.3">
      <c r="A3" s="226" t="s">
        <v>31</v>
      </c>
      <c r="B3" s="226"/>
      <c r="C3" s="226"/>
      <c r="D3" s="226"/>
      <c r="E3" s="226"/>
      <c r="F3" s="226"/>
      <c r="G3" s="226"/>
    </row>
    <row r="4" spans="1:7" ht="18.75" customHeight="1" x14ac:dyDescent="0.25">
      <c r="A4" s="227" t="s">
        <v>6</v>
      </c>
      <c r="B4" s="224" t="s">
        <v>0</v>
      </c>
      <c r="C4" s="228" t="s">
        <v>32</v>
      </c>
      <c r="D4" s="224" t="s">
        <v>78</v>
      </c>
      <c r="E4" s="224" t="s">
        <v>191</v>
      </c>
      <c r="F4" s="224" t="s">
        <v>100</v>
      </c>
      <c r="G4" s="224" t="s">
        <v>3</v>
      </c>
    </row>
    <row r="5" spans="1:7" ht="18.75" customHeight="1" x14ac:dyDescent="0.25">
      <c r="A5" s="227"/>
      <c r="B5" s="224"/>
      <c r="C5" s="228"/>
      <c r="D5" s="224"/>
      <c r="E5" s="224"/>
      <c r="F5" s="224"/>
      <c r="G5" s="224"/>
    </row>
    <row r="6" spans="1:7" ht="204" customHeight="1" x14ac:dyDescent="0.25">
      <c r="A6" s="11">
        <v>1</v>
      </c>
      <c r="B6" s="146" t="s">
        <v>352</v>
      </c>
      <c r="C6" s="157" t="s">
        <v>325</v>
      </c>
      <c r="D6" s="12" t="s">
        <v>150</v>
      </c>
      <c r="E6" s="51">
        <v>1</v>
      </c>
      <c r="F6" s="303" t="s">
        <v>454</v>
      </c>
      <c r="G6" s="145" t="s">
        <v>34</v>
      </c>
    </row>
    <row r="7" spans="1:7" ht="77.25" customHeight="1" x14ac:dyDescent="0.25">
      <c r="A7" s="11">
        <v>2</v>
      </c>
      <c r="B7" s="146" t="s">
        <v>326</v>
      </c>
      <c r="C7" s="35" t="s">
        <v>344</v>
      </c>
      <c r="D7" s="12" t="s">
        <v>327</v>
      </c>
      <c r="E7" s="51">
        <v>1</v>
      </c>
      <c r="F7" s="303" t="s">
        <v>466</v>
      </c>
      <c r="G7" s="75"/>
    </row>
    <row r="8" spans="1:7" ht="77.25" customHeight="1" x14ac:dyDescent="0.25">
      <c r="A8" s="11">
        <v>3</v>
      </c>
      <c r="B8" s="146" t="s">
        <v>328</v>
      </c>
      <c r="C8" s="35" t="s">
        <v>359</v>
      </c>
      <c r="D8" s="12" t="s">
        <v>151</v>
      </c>
      <c r="E8" s="51">
        <v>1</v>
      </c>
      <c r="F8" s="304" t="s">
        <v>467</v>
      </c>
      <c r="G8" s="75"/>
    </row>
    <row r="9" spans="1:7" ht="77.25" customHeight="1" x14ac:dyDescent="0.25">
      <c r="A9" s="11">
        <v>4</v>
      </c>
      <c r="B9" s="34" t="s">
        <v>152</v>
      </c>
      <c r="C9" s="35" t="s">
        <v>153</v>
      </c>
      <c r="D9" s="12" t="s">
        <v>80</v>
      </c>
      <c r="E9" s="51">
        <v>1</v>
      </c>
      <c r="F9" s="303" t="s">
        <v>455</v>
      </c>
      <c r="G9" s="75"/>
    </row>
    <row r="10" spans="1:7" ht="77.25" customHeight="1" x14ac:dyDescent="0.25">
      <c r="A10" s="11">
        <v>5</v>
      </c>
      <c r="B10" s="146" t="s">
        <v>353</v>
      </c>
      <c r="C10" s="35" t="s">
        <v>354</v>
      </c>
      <c r="D10" s="12" t="s">
        <v>80</v>
      </c>
      <c r="E10" s="51">
        <v>1</v>
      </c>
      <c r="F10" s="303" t="s">
        <v>456</v>
      </c>
      <c r="G10" s="75"/>
    </row>
    <row r="11" spans="1:7" ht="77.25" customHeight="1" x14ac:dyDescent="0.25">
      <c r="A11" s="11">
        <v>6</v>
      </c>
      <c r="B11" s="34" t="s">
        <v>345</v>
      </c>
      <c r="C11" s="35" t="s">
        <v>355</v>
      </c>
      <c r="D11" s="12" t="s">
        <v>80</v>
      </c>
      <c r="E11" s="51">
        <v>1</v>
      </c>
      <c r="F11" s="303" t="s">
        <v>457</v>
      </c>
      <c r="G11" s="75"/>
    </row>
    <row r="12" spans="1:7" ht="77.25" customHeight="1" x14ac:dyDescent="0.25">
      <c r="A12" s="11">
        <v>7</v>
      </c>
      <c r="B12" s="34" t="s">
        <v>36</v>
      </c>
      <c r="C12" s="35" t="s">
        <v>154</v>
      </c>
      <c r="D12" s="12" t="s">
        <v>80</v>
      </c>
      <c r="E12" s="51">
        <v>1</v>
      </c>
      <c r="F12" s="303" t="s">
        <v>458</v>
      </c>
      <c r="G12" s="75"/>
    </row>
    <row r="13" spans="1:7" ht="122.25" customHeight="1" x14ac:dyDescent="0.25">
      <c r="A13" s="11">
        <v>8</v>
      </c>
      <c r="B13" s="34" t="s">
        <v>108</v>
      </c>
      <c r="C13" s="35" t="s">
        <v>189</v>
      </c>
      <c r="D13" s="12" t="s">
        <v>79</v>
      </c>
      <c r="E13" s="51">
        <v>1</v>
      </c>
      <c r="F13" s="303" t="s">
        <v>459</v>
      </c>
      <c r="G13" s="75"/>
    </row>
    <row r="14" spans="1:7" ht="168.75" x14ac:dyDescent="0.25">
      <c r="A14" s="11">
        <v>9</v>
      </c>
      <c r="B14" s="36" t="s">
        <v>37</v>
      </c>
      <c r="C14" s="37" t="s">
        <v>190</v>
      </c>
      <c r="D14" s="15" t="s">
        <v>151</v>
      </c>
      <c r="E14" s="51">
        <v>1</v>
      </c>
      <c r="F14" s="303" t="s">
        <v>460</v>
      </c>
      <c r="G14" s="52"/>
    </row>
    <row r="15" spans="1:7" ht="150" x14ac:dyDescent="0.25">
      <c r="A15" s="11">
        <v>10</v>
      </c>
      <c r="B15" s="34" t="s">
        <v>76</v>
      </c>
      <c r="C15" s="35" t="s">
        <v>77</v>
      </c>
      <c r="D15" s="15" t="s">
        <v>155</v>
      </c>
      <c r="E15" s="51">
        <v>1</v>
      </c>
      <c r="F15" s="303" t="s">
        <v>461</v>
      </c>
      <c r="G15" s="76"/>
    </row>
    <row r="16" spans="1:7" ht="243.75" x14ac:dyDescent="0.25">
      <c r="A16" s="11">
        <v>11</v>
      </c>
      <c r="B16" s="38" t="s">
        <v>156</v>
      </c>
      <c r="C16" s="15" t="s">
        <v>38</v>
      </c>
      <c r="D16" s="15" t="s">
        <v>167</v>
      </c>
      <c r="E16" s="51">
        <v>1</v>
      </c>
      <c r="F16" s="303" t="s">
        <v>462</v>
      </c>
      <c r="G16" s="52"/>
    </row>
    <row r="17" spans="1:7" ht="93" customHeight="1" x14ac:dyDescent="0.25">
      <c r="A17" s="11">
        <v>12</v>
      </c>
      <c r="B17" s="34" t="s">
        <v>161</v>
      </c>
      <c r="C17" s="35" t="s">
        <v>162</v>
      </c>
      <c r="D17" s="15" t="s">
        <v>157</v>
      </c>
      <c r="E17" s="51">
        <v>1</v>
      </c>
      <c r="F17" s="303" t="s">
        <v>463</v>
      </c>
      <c r="G17" s="52"/>
    </row>
    <row r="18" spans="1:7" ht="356.25" x14ac:dyDescent="0.25">
      <c r="A18" s="26">
        <v>13</v>
      </c>
      <c r="B18" s="38" t="s">
        <v>109</v>
      </c>
      <c r="C18" s="37" t="s">
        <v>158</v>
      </c>
      <c r="D18" s="15" t="s">
        <v>159</v>
      </c>
      <c r="E18" s="51">
        <v>1</v>
      </c>
      <c r="F18" s="303" t="s">
        <v>464</v>
      </c>
      <c r="G18" s="52"/>
    </row>
    <row r="19" spans="1:7" ht="225" x14ac:dyDescent="0.25">
      <c r="A19" s="11">
        <v>14</v>
      </c>
      <c r="B19" s="34" t="s">
        <v>39</v>
      </c>
      <c r="C19" s="35" t="s">
        <v>40</v>
      </c>
      <c r="D19" s="12" t="s">
        <v>160</v>
      </c>
      <c r="E19" s="51">
        <v>1</v>
      </c>
      <c r="F19" s="303" t="s">
        <v>465</v>
      </c>
      <c r="G19" s="52"/>
    </row>
    <row r="20" spans="1:7" x14ac:dyDescent="0.3">
      <c r="A20" s="223" t="s">
        <v>26</v>
      </c>
      <c r="B20" s="223"/>
      <c r="C20" s="39"/>
      <c r="D20" s="39"/>
      <c r="E20" s="40">
        <f>SUM(E6:E19)</f>
        <v>14</v>
      </c>
      <c r="F20" s="305"/>
      <c r="G20" s="16"/>
    </row>
    <row r="21" spans="1:7" x14ac:dyDescent="0.3">
      <c r="C21" s="2"/>
      <c r="D21" s="2"/>
    </row>
    <row r="22" spans="1:7" x14ac:dyDescent="0.3">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87" zoomScaleNormal="87" workbookViewId="0">
      <selection activeCell="E8" sqref="E8"/>
    </sheetView>
  </sheetViews>
  <sheetFormatPr defaultColWidth="0" defaultRowHeight="12" zeroHeight="1" x14ac:dyDescent="0.2"/>
  <cols>
    <col min="1" max="1" width="3.28515625" style="126" customWidth="1"/>
    <col min="2" max="2" width="25.85546875" style="126" customWidth="1"/>
    <col min="3" max="3" width="22.28515625" style="126" customWidth="1"/>
    <col min="4" max="5" width="15.42578125" style="126" customWidth="1"/>
    <col min="6" max="6" width="14.28515625" style="126" customWidth="1"/>
    <col min="7" max="7" width="12.85546875" style="126" customWidth="1"/>
    <col min="8" max="8" width="11.7109375" style="126" customWidth="1"/>
    <col min="9" max="9" width="9.140625" style="126" bestFit="1" customWidth="1"/>
    <col min="10" max="10" width="9.140625" style="126" customWidth="1"/>
    <col min="11" max="16384" width="0" style="126" hidden="1"/>
  </cols>
  <sheetData>
    <row r="1" spans="1:9" ht="22.5" customHeight="1" x14ac:dyDescent="0.2">
      <c r="A1" s="237" t="s">
        <v>329</v>
      </c>
      <c r="B1" s="238"/>
      <c r="C1" s="238"/>
      <c r="D1" s="238"/>
      <c r="E1" s="238"/>
      <c r="F1" s="238"/>
      <c r="G1" s="238"/>
      <c r="H1" s="238"/>
      <c r="I1" s="238"/>
    </row>
    <row r="2" spans="1:9" x14ac:dyDescent="0.2">
      <c r="A2" s="239" t="s">
        <v>405</v>
      </c>
      <c r="B2" s="239"/>
      <c r="C2" s="239"/>
      <c r="D2" s="240" t="s">
        <v>406</v>
      </c>
      <c r="E2" s="240"/>
      <c r="F2" s="241" t="s">
        <v>209</v>
      </c>
      <c r="G2" s="242"/>
      <c r="H2" s="242"/>
      <c r="I2" s="243"/>
    </row>
    <row r="3" spans="1:9" x14ac:dyDescent="0.2">
      <c r="A3" s="244" t="s">
        <v>330</v>
      </c>
      <c r="B3" s="244"/>
      <c r="C3" s="244"/>
      <c r="D3" s="244"/>
      <c r="E3" s="244"/>
      <c r="F3" s="244"/>
      <c r="G3" s="244"/>
      <c r="H3" s="244"/>
      <c r="I3" s="244"/>
    </row>
    <row r="4" spans="1:9" x14ac:dyDescent="0.2">
      <c r="A4" s="245" t="s">
        <v>6</v>
      </c>
      <c r="B4" s="245" t="s">
        <v>0</v>
      </c>
      <c r="C4" s="246" t="s">
        <v>211</v>
      </c>
      <c r="D4" s="246" t="s">
        <v>7</v>
      </c>
      <c r="E4" s="247" t="s">
        <v>110</v>
      </c>
      <c r="F4" s="248"/>
      <c r="G4" s="231" t="s">
        <v>82</v>
      </c>
      <c r="H4" s="231" t="s">
        <v>100</v>
      </c>
      <c r="I4" s="233" t="s">
        <v>3</v>
      </c>
    </row>
    <row r="5" spans="1:9" ht="38.25" customHeight="1" x14ac:dyDescent="0.2">
      <c r="A5" s="245"/>
      <c r="B5" s="245"/>
      <c r="C5" s="246"/>
      <c r="D5" s="246"/>
      <c r="E5" s="127">
        <v>1</v>
      </c>
      <c r="F5" s="127">
        <v>0</v>
      </c>
      <c r="G5" s="232"/>
      <c r="H5" s="232"/>
      <c r="I5" s="234"/>
    </row>
    <row r="6" spans="1:9" ht="69" customHeight="1" x14ac:dyDescent="0.2">
      <c r="A6" s="128">
        <v>1</v>
      </c>
      <c r="B6" s="77" t="s">
        <v>27</v>
      </c>
      <c r="C6" s="77" t="s">
        <v>111</v>
      </c>
      <c r="D6" s="77" t="s">
        <v>112</v>
      </c>
      <c r="E6" s="129" t="s">
        <v>201</v>
      </c>
      <c r="F6" s="129" t="s">
        <v>113</v>
      </c>
      <c r="G6" s="298">
        <v>1</v>
      </c>
      <c r="H6" s="299" t="s">
        <v>437</v>
      </c>
      <c r="I6" s="300" t="s">
        <v>438</v>
      </c>
    </row>
    <row r="7" spans="1:9" ht="67.5" customHeight="1" x14ac:dyDescent="0.2">
      <c r="A7" s="128">
        <v>2</v>
      </c>
      <c r="B7" s="77" t="s">
        <v>114</v>
      </c>
      <c r="C7" s="77" t="s">
        <v>115</v>
      </c>
      <c r="D7" s="77" t="s">
        <v>116</v>
      </c>
      <c r="E7" s="129" t="s">
        <v>117</v>
      </c>
      <c r="F7" s="129" t="s">
        <v>118</v>
      </c>
      <c r="G7" s="298">
        <v>1</v>
      </c>
      <c r="H7" s="299" t="s">
        <v>439</v>
      </c>
      <c r="I7" s="300"/>
    </row>
    <row r="8" spans="1:9" ht="48.75" customHeight="1" x14ac:dyDescent="0.2">
      <c r="A8" s="128">
        <v>3</v>
      </c>
      <c r="B8" s="77" t="s">
        <v>22</v>
      </c>
      <c r="C8" s="129" t="s">
        <v>119</v>
      </c>
      <c r="D8" s="129" t="s">
        <v>120</v>
      </c>
      <c r="E8" s="129" t="s">
        <v>121</v>
      </c>
      <c r="F8" s="129" t="s">
        <v>122</v>
      </c>
      <c r="G8" s="298">
        <v>1</v>
      </c>
      <c r="H8" s="299" t="s">
        <v>440</v>
      </c>
      <c r="I8" s="300"/>
    </row>
    <row r="9" spans="1:9" ht="72" customHeight="1" x14ac:dyDescent="0.2">
      <c r="A9" s="128">
        <v>4</v>
      </c>
      <c r="B9" s="139" t="s">
        <v>202</v>
      </c>
      <c r="C9" s="140" t="s">
        <v>349</v>
      </c>
      <c r="D9" s="139" t="s">
        <v>123</v>
      </c>
      <c r="E9" s="140" t="s">
        <v>124</v>
      </c>
      <c r="F9" s="140" t="s">
        <v>125</v>
      </c>
      <c r="G9" s="298">
        <v>1</v>
      </c>
      <c r="H9" s="299" t="s">
        <v>441</v>
      </c>
      <c r="I9" s="300" t="s">
        <v>442</v>
      </c>
    </row>
    <row r="10" spans="1:9" ht="69" customHeight="1" x14ac:dyDescent="0.2">
      <c r="A10" s="128">
        <v>5</v>
      </c>
      <c r="B10" s="139" t="s">
        <v>337</v>
      </c>
      <c r="C10" s="141" t="s">
        <v>404</v>
      </c>
      <c r="D10" s="141" t="s">
        <v>123</v>
      </c>
      <c r="E10" s="142" t="s">
        <v>341</v>
      </c>
      <c r="F10" s="142" t="s">
        <v>338</v>
      </c>
      <c r="G10" s="298">
        <v>1</v>
      </c>
      <c r="H10" s="299" t="s">
        <v>443</v>
      </c>
      <c r="I10" s="300"/>
    </row>
    <row r="11" spans="1:9" ht="66.75" customHeight="1" x14ac:dyDescent="0.2">
      <c r="A11" s="128">
        <v>6</v>
      </c>
      <c r="B11" s="77" t="s">
        <v>342</v>
      </c>
      <c r="C11" s="77" t="s">
        <v>343</v>
      </c>
      <c r="D11" s="77" t="s">
        <v>331</v>
      </c>
      <c r="E11" s="129" t="s">
        <v>148</v>
      </c>
      <c r="F11" s="129" t="s">
        <v>203</v>
      </c>
      <c r="G11" s="298">
        <v>1</v>
      </c>
      <c r="H11" s="299" t="s">
        <v>444</v>
      </c>
      <c r="I11" s="300" t="s">
        <v>445</v>
      </c>
    </row>
    <row r="12" spans="1:9" ht="72" customHeight="1" x14ac:dyDescent="0.2">
      <c r="A12" s="128">
        <v>7</v>
      </c>
      <c r="B12" s="77" t="s">
        <v>28</v>
      </c>
      <c r="C12" s="143" t="s">
        <v>348</v>
      </c>
      <c r="D12" s="77" t="s">
        <v>332</v>
      </c>
      <c r="E12" s="129" t="s">
        <v>346</v>
      </c>
      <c r="F12" s="129" t="s">
        <v>126</v>
      </c>
      <c r="G12" s="298">
        <v>1</v>
      </c>
      <c r="H12" s="299" t="s">
        <v>446</v>
      </c>
      <c r="I12" s="300" t="s">
        <v>447</v>
      </c>
    </row>
    <row r="13" spans="1:9" ht="48.75" customHeight="1" x14ac:dyDescent="0.2">
      <c r="A13" s="128">
        <v>8</v>
      </c>
      <c r="B13" s="77" t="s">
        <v>41</v>
      </c>
      <c r="C13" s="129" t="s">
        <v>127</v>
      </c>
      <c r="D13" s="129" t="s">
        <v>128</v>
      </c>
      <c r="E13" s="129" t="s">
        <v>129</v>
      </c>
      <c r="F13" s="129" t="s">
        <v>130</v>
      </c>
      <c r="G13" s="298">
        <v>1</v>
      </c>
      <c r="H13" s="299" t="s">
        <v>448</v>
      </c>
      <c r="I13" s="300"/>
    </row>
    <row r="14" spans="1:9" ht="63.75" customHeight="1" x14ac:dyDescent="0.2">
      <c r="A14" s="128">
        <v>9</v>
      </c>
      <c r="B14" s="77" t="s">
        <v>29</v>
      </c>
      <c r="C14" s="77" t="s">
        <v>347</v>
      </c>
      <c r="D14" s="77" t="s">
        <v>23</v>
      </c>
      <c r="E14" s="129" t="s">
        <v>131</v>
      </c>
      <c r="F14" s="129" t="s">
        <v>132</v>
      </c>
      <c r="G14" s="298">
        <v>1</v>
      </c>
      <c r="H14" s="299" t="s">
        <v>449</v>
      </c>
      <c r="I14" s="300"/>
    </row>
    <row r="15" spans="1:9" ht="54" customHeight="1" x14ac:dyDescent="0.2">
      <c r="A15" s="128">
        <v>10</v>
      </c>
      <c r="B15" s="77" t="s">
        <v>30</v>
      </c>
      <c r="C15" s="77" t="s">
        <v>24</v>
      </c>
      <c r="D15" s="77" t="s">
        <v>25</v>
      </c>
      <c r="E15" s="129" t="s">
        <v>133</v>
      </c>
      <c r="F15" s="129" t="s">
        <v>134</v>
      </c>
      <c r="G15" s="298">
        <v>1</v>
      </c>
      <c r="H15" s="299" t="s">
        <v>450</v>
      </c>
      <c r="I15" s="300"/>
    </row>
    <row r="16" spans="1:9" ht="80.25" customHeight="1" x14ac:dyDescent="0.2">
      <c r="A16" s="128">
        <v>11</v>
      </c>
      <c r="B16" s="77" t="s">
        <v>81</v>
      </c>
      <c r="C16" s="77" t="s">
        <v>135</v>
      </c>
      <c r="D16" s="129" t="s">
        <v>136</v>
      </c>
      <c r="E16" s="129" t="s">
        <v>204</v>
      </c>
      <c r="F16" s="129" t="s">
        <v>137</v>
      </c>
      <c r="G16" s="298">
        <v>1</v>
      </c>
      <c r="H16" s="299" t="s">
        <v>451</v>
      </c>
      <c r="I16" s="300" t="s">
        <v>452</v>
      </c>
    </row>
    <row r="17" spans="1:9" s="131" customFormat="1" ht="78.75" customHeight="1" x14ac:dyDescent="0.25">
      <c r="A17" s="128">
        <v>12</v>
      </c>
      <c r="B17" s="130" t="s">
        <v>149</v>
      </c>
      <c r="C17" s="130" t="s">
        <v>339</v>
      </c>
      <c r="D17" s="144" t="s">
        <v>350</v>
      </c>
      <c r="E17" s="130" t="s">
        <v>205</v>
      </c>
      <c r="F17" s="144" t="s">
        <v>351</v>
      </c>
      <c r="G17" s="298">
        <v>1</v>
      </c>
      <c r="H17" s="301" t="s">
        <v>453</v>
      </c>
      <c r="I17" s="302"/>
    </row>
    <row r="18" spans="1:9" x14ac:dyDescent="0.2">
      <c r="A18" s="235" t="s">
        <v>26</v>
      </c>
      <c r="B18" s="236"/>
      <c r="C18" s="132"/>
      <c r="D18" s="132"/>
      <c r="E18" s="132"/>
      <c r="F18" s="132"/>
      <c r="G18" s="133">
        <f>SUM(G6:G17)</f>
        <v>12</v>
      </c>
      <c r="H18" s="132"/>
      <c r="I18" s="132"/>
    </row>
    <row r="19" spans="1:9" x14ac:dyDescent="0.2"/>
    <row r="20" spans="1:9" x14ac:dyDescent="0.2"/>
    <row r="21" spans="1:9" x14ac:dyDescent="0.2"/>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orientation="landscape"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A5" sqref="A5:H5"/>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6.85546875" style="1" customWidth="1"/>
    <col min="7" max="7" width="14.85546875" style="1" customWidth="1"/>
    <col min="8" max="16384" width="9.140625" style="1"/>
  </cols>
  <sheetData>
    <row r="1" spans="1:10" x14ac:dyDescent="0.25">
      <c r="A1" s="249" t="s">
        <v>334</v>
      </c>
      <c r="B1" s="249"/>
      <c r="C1" s="249"/>
      <c r="D1" s="249"/>
      <c r="E1" s="249"/>
      <c r="F1" s="249"/>
      <c r="G1" s="249"/>
      <c r="H1" s="249"/>
    </row>
    <row r="2" spans="1:10" s="49" customFormat="1" ht="12.75" x14ac:dyDescent="0.2">
      <c r="A2" s="262" t="s">
        <v>207</v>
      </c>
      <c r="B2" s="262"/>
      <c r="C2" s="262"/>
      <c r="D2" s="263" t="s">
        <v>208</v>
      </c>
      <c r="E2" s="263"/>
      <c r="F2" s="264" t="s">
        <v>209</v>
      </c>
      <c r="G2" s="264"/>
      <c r="H2" s="264"/>
    </row>
    <row r="3" spans="1:10" ht="15" customHeight="1" x14ac:dyDescent="0.25">
      <c r="A3" s="265" t="s">
        <v>64</v>
      </c>
      <c r="B3" s="265"/>
      <c r="C3" s="265"/>
      <c r="D3" s="265"/>
      <c r="E3" s="265"/>
      <c r="F3" s="265"/>
      <c r="G3" s="265"/>
      <c r="H3" s="265"/>
    </row>
    <row r="4" spans="1:10" ht="43.5" customHeight="1" x14ac:dyDescent="0.25">
      <c r="A4" s="69" t="s">
        <v>195</v>
      </c>
      <c r="B4" s="69" t="s">
        <v>56</v>
      </c>
      <c r="C4" s="69" t="s">
        <v>61</v>
      </c>
      <c r="D4" s="69" t="s">
        <v>57</v>
      </c>
      <c r="E4" s="69" t="s">
        <v>194</v>
      </c>
      <c r="F4" s="250" t="s">
        <v>193</v>
      </c>
      <c r="G4" s="251"/>
      <c r="H4" s="252"/>
    </row>
    <row r="5" spans="1:10" ht="15.75" x14ac:dyDescent="0.25">
      <c r="A5" s="256" t="s">
        <v>60</v>
      </c>
      <c r="B5" s="257"/>
      <c r="C5" s="257"/>
      <c r="D5" s="257"/>
      <c r="E5" s="257"/>
      <c r="F5" s="257"/>
      <c r="G5" s="257"/>
      <c r="H5" s="258"/>
    </row>
    <row r="6" spans="1:10" ht="15" customHeight="1" x14ac:dyDescent="0.25">
      <c r="A6" s="69">
        <v>1</v>
      </c>
      <c r="B6" s="19" t="s">
        <v>31</v>
      </c>
      <c r="C6" s="69">
        <v>14</v>
      </c>
      <c r="D6" s="69">
        <v>14</v>
      </c>
      <c r="E6" s="69">
        <v>11</v>
      </c>
      <c r="F6" s="253">
        <f>E6*100/D6</f>
        <v>78.571428571428569</v>
      </c>
      <c r="G6" s="253"/>
      <c r="H6" s="253"/>
      <c r="J6" s="163"/>
    </row>
    <row r="7" spans="1:10" x14ac:dyDescent="0.25">
      <c r="A7" s="69">
        <v>2</v>
      </c>
      <c r="B7" s="19" t="s">
        <v>55</v>
      </c>
      <c r="C7" s="69">
        <v>12</v>
      </c>
      <c r="D7" s="69">
        <v>12</v>
      </c>
      <c r="E7" s="69">
        <v>8</v>
      </c>
      <c r="F7" s="253">
        <f>E7*100/D7</f>
        <v>66.666666666666671</v>
      </c>
      <c r="G7" s="253"/>
      <c r="H7" s="253"/>
      <c r="J7" s="163"/>
    </row>
    <row r="8" spans="1:10" ht="15" customHeight="1" x14ac:dyDescent="0.25">
      <c r="A8" s="259" t="s">
        <v>212</v>
      </c>
      <c r="B8" s="260"/>
      <c r="C8" s="260"/>
      <c r="D8" s="260"/>
      <c r="E8" s="260"/>
      <c r="F8" s="260"/>
      <c r="G8" s="260"/>
      <c r="H8" s="261"/>
    </row>
    <row r="9" spans="1:10" ht="31.5" customHeight="1" x14ac:dyDescent="0.25">
      <c r="A9" s="69"/>
      <c r="B9" s="69" t="s">
        <v>56</v>
      </c>
      <c r="C9" s="69" t="s">
        <v>57</v>
      </c>
      <c r="D9" s="69" t="s">
        <v>73</v>
      </c>
      <c r="E9" s="69" t="s">
        <v>74</v>
      </c>
      <c r="F9" s="69" t="s">
        <v>192</v>
      </c>
      <c r="G9" s="250" t="s">
        <v>3</v>
      </c>
      <c r="H9" s="252"/>
    </row>
    <row r="10" spans="1:10" x14ac:dyDescent="0.25">
      <c r="A10" s="69">
        <v>1</v>
      </c>
      <c r="B10" s="19" t="s">
        <v>31</v>
      </c>
      <c r="C10" s="69">
        <v>14</v>
      </c>
      <c r="D10" s="69">
        <f>'Org capacity'!E20</f>
        <v>14</v>
      </c>
      <c r="E10" s="164">
        <f>D10/C10*100</f>
        <v>100</v>
      </c>
      <c r="F10" s="59" t="str">
        <f>IF(D10&gt;=11,"Qualified",IF(D10&lt;11,"Not Qualified"))</f>
        <v>Qualified</v>
      </c>
      <c r="G10" s="254"/>
      <c r="H10" s="255"/>
    </row>
    <row r="11" spans="1:10" x14ac:dyDescent="0.25">
      <c r="A11" s="69">
        <v>2</v>
      </c>
      <c r="B11" s="19" t="s">
        <v>55</v>
      </c>
      <c r="C11" s="69">
        <v>12</v>
      </c>
      <c r="D11" s="69">
        <f>Finance!G18</f>
        <v>12</v>
      </c>
      <c r="E11" s="164">
        <f>D11/C11*100</f>
        <v>100</v>
      </c>
      <c r="F11" s="59" t="str">
        <f>IF(D11&gt;=8,"Qualified",IF(D11&lt;8,"Not Qualified"))</f>
        <v>Qualified</v>
      </c>
      <c r="G11" s="254"/>
      <c r="H11" s="255"/>
    </row>
    <row r="12" spans="1:10" ht="15" customHeight="1" x14ac:dyDescent="0.25">
      <c r="A12" s="259" t="s">
        <v>210</v>
      </c>
      <c r="B12" s="260"/>
      <c r="C12" s="260"/>
      <c r="D12" s="260"/>
      <c r="E12" s="260"/>
      <c r="F12" s="260"/>
      <c r="G12" s="260"/>
      <c r="H12" s="261"/>
    </row>
    <row r="13" spans="1:10" x14ac:dyDescent="0.25">
      <c r="A13" s="268" t="s">
        <v>75</v>
      </c>
      <c r="B13" s="269"/>
      <c r="C13" s="269"/>
      <c r="D13" s="269"/>
      <c r="E13" s="269"/>
      <c r="F13" s="269"/>
      <c r="G13" s="269"/>
      <c r="H13" s="270"/>
    </row>
    <row r="14" spans="1:10" ht="45" x14ac:dyDescent="0.25">
      <c r="A14" s="41" t="s">
        <v>195</v>
      </c>
      <c r="B14" s="41" t="s">
        <v>56</v>
      </c>
      <c r="C14" s="41" t="s">
        <v>196</v>
      </c>
      <c r="D14" s="41" t="s">
        <v>57</v>
      </c>
      <c r="E14" s="41" t="s">
        <v>199</v>
      </c>
      <c r="F14" s="41" t="s">
        <v>197</v>
      </c>
      <c r="G14" s="41" t="s">
        <v>200</v>
      </c>
      <c r="H14" s="41" t="s">
        <v>198</v>
      </c>
    </row>
    <row r="15" spans="1:10" ht="15.75" x14ac:dyDescent="0.25">
      <c r="A15" s="68">
        <v>1</v>
      </c>
      <c r="B15" s="42" t="s">
        <v>72</v>
      </c>
      <c r="C15" s="42">
        <v>17</v>
      </c>
      <c r="D15" s="42">
        <f>C15*3</f>
        <v>51</v>
      </c>
      <c r="E15" s="42">
        <f>D15*80/100</f>
        <v>40.799999999999997</v>
      </c>
      <c r="F15" s="46">
        <f>'Programme delivery'!K51</f>
        <v>56</v>
      </c>
      <c r="G15" s="43">
        <f>F15*80%</f>
        <v>44.800000000000004</v>
      </c>
      <c r="H15" s="48">
        <f>G15/E15*100</f>
        <v>109.80392156862746</v>
      </c>
    </row>
    <row r="16" spans="1:10" ht="15.75" x14ac:dyDescent="0.25">
      <c r="A16" s="68">
        <v>2</v>
      </c>
      <c r="B16" s="42" t="s">
        <v>67</v>
      </c>
      <c r="C16" s="42">
        <v>10</v>
      </c>
      <c r="D16" s="42">
        <f>C16*3</f>
        <v>30</v>
      </c>
      <c r="E16" s="42">
        <f>D16*50/100</f>
        <v>15</v>
      </c>
      <c r="F16" s="46">
        <f>'Programme delivery'!K52</f>
        <v>27</v>
      </c>
      <c r="G16" s="43">
        <f>F16*50%</f>
        <v>13.5</v>
      </c>
      <c r="H16" s="48">
        <f>G16/E16*100</f>
        <v>90</v>
      </c>
    </row>
    <row r="17" spans="1:8" ht="15.75" x14ac:dyDescent="0.25">
      <c r="A17" s="249" t="s">
        <v>63</v>
      </c>
      <c r="B17" s="249"/>
      <c r="C17" s="42">
        <f>SUM(C15:C16)</f>
        <v>27</v>
      </c>
      <c r="D17" s="42">
        <f>SUM(D15:D16)</f>
        <v>81</v>
      </c>
      <c r="E17" s="42">
        <f>SUM(E15:E16)</f>
        <v>55.8</v>
      </c>
      <c r="F17" s="42">
        <f>SUM(F15:F16)</f>
        <v>83</v>
      </c>
      <c r="G17" s="42">
        <f>SUM(G15:G16)</f>
        <v>58.300000000000004</v>
      </c>
      <c r="H17" s="48">
        <f>G17/E17*100</f>
        <v>104.48028673835125</v>
      </c>
    </row>
    <row r="18" spans="1:8" x14ac:dyDescent="0.25">
      <c r="A18" s="266" t="s">
        <v>301</v>
      </c>
      <c r="B18" s="266"/>
      <c r="C18" s="266"/>
      <c r="D18" s="267"/>
      <c r="E18" s="267"/>
      <c r="F18" s="267"/>
      <c r="G18" s="267"/>
      <c r="H18" s="267"/>
    </row>
  </sheetData>
  <sheetProtection formatCells="0" formatColumns="0" formatRows="0" selectLockedCells="1"/>
  <mergeCells count="18">
    <mergeCell ref="A18:C18"/>
    <mergeCell ref="D18:H18"/>
    <mergeCell ref="A17:B17"/>
    <mergeCell ref="G11:H11"/>
    <mergeCell ref="A12:H12"/>
    <mergeCell ref="A13:H13"/>
    <mergeCell ref="A1:H1"/>
    <mergeCell ref="F4:H4"/>
    <mergeCell ref="F7:H7"/>
    <mergeCell ref="G9:H9"/>
    <mergeCell ref="G10:H10"/>
    <mergeCell ref="A5:H5"/>
    <mergeCell ref="A8:H8"/>
    <mergeCell ref="F6:H6"/>
    <mergeCell ref="A2:C2"/>
    <mergeCell ref="D2:E2"/>
    <mergeCell ref="F2:H2"/>
    <mergeCell ref="A3:H3"/>
  </mergeCells>
  <conditionalFormatting sqref="F10:F11">
    <cfRule type="cellIs" dxfId="6"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view="pageBreakPreview" topLeftCell="A4" zoomScaleNormal="100" zoomScaleSheetLayoutView="100" workbookViewId="0">
      <selection activeCell="A18" sqref="A18:C18"/>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x14ac:dyDescent="0.25">
      <c r="A1" s="273" t="s">
        <v>333</v>
      </c>
      <c r="B1" s="274"/>
      <c r="C1" s="274"/>
      <c r="D1" s="274"/>
      <c r="E1" s="274"/>
      <c r="F1" s="274"/>
      <c r="G1" s="274"/>
      <c r="H1" s="274"/>
    </row>
    <row r="2" spans="1:8" ht="15" customHeight="1" x14ac:dyDescent="0.25">
      <c r="A2" s="275" t="s">
        <v>207</v>
      </c>
      <c r="B2" s="275"/>
      <c r="C2" s="275"/>
      <c r="D2" s="276" t="s">
        <v>208</v>
      </c>
      <c r="E2" s="276"/>
      <c r="F2" s="277" t="s">
        <v>209</v>
      </c>
      <c r="G2" s="278"/>
      <c r="H2" s="278"/>
    </row>
    <row r="3" spans="1:8" ht="20.25" customHeight="1" x14ac:dyDescent="0.25">
      <c r="A3" s="279" t="s">
        <v>64</v>
      </c>
      <c r="B3" s="280"/>
      <c r="C3" s="280"/>
      <c r="D3" s="280"/>
      <c r="E3" s="280"/>
      <c r="F3" s="280"/>
      <c r="G3" s="280"/>
      <c r="H3" s="281"/>
    </row>
    <row r="4" spans="1:8" ht="30" customHeight="1" x14ac:dyDescent="0.25">
      <c r="A4" s="69" t="s">
        <v>195</v>
      </c>
      <c r="B4" s="69" t="s">
        <v>56</v>
      </c>
      <c r="C4" s="69" t="s">
        <v>61</v>
      </c>
      <c r="D4" s="70" t="s">
        <v>57</v>
      </c>
      <c r="E4" s="69" t="s">
        <v>194</v>
      </c>
      <c r="F4" s="282" t="s">
        <v>193</v>
      </c>
      <c r="G4" s="282"/>
      <c r="H4" s="282"/>
    </row>
    <row r="5" spans="1:8" ht="15" customHeight="1" x14ac:dyDescent="0.25">
      <c r="A5" s="283" t="s">
        <v>60</v>
      </c>
      <c r="B5" s="283"/>
      <c r="C5" s="283"/>
      <c r="D5" s="283"/>
      <c r="E5" s="283"/>
      <c r="F5" s="283"/>
      <c r="G5" s="283"/>
      <c r="H5" s="283"/>
    </row>
    <row r="6" spans="1:8" ht="15" customHeight="1" x14ac:dyDescent="0.25">
      <c r="A6" s="69">
        <v>1</v>
      </c>
      <c r="B6" s="19" t="s">
        <v>31</v>
      </c>
      <c r="C6" s="69">
        <v>14</v>
      </c>
      <c r="D6" s="69">
        <v>14</v>
      </c>
      <c r="E6" s="69">
        <v>11</v>
      </c>
      <c r="F6" s="253">
        <f>E6*100/D6</f>
        <v>78.571428571428569</v>
      </c>
      <c r="G6" s="253"/>
      <c r="H6" s="253"/>
    </row>
    <row r="7" spans="1:8" x14ac:dyDescent="0.25">
      <c r="A7" s="69">
        <v>2</v>
      </c>
      <c r="B7" s="19" t="s">
        <v>55</v>
      </c>
      <c r="C7" s="69">
        <v>12</v>
      </c>
      <c r="D7" s="69">
        <v>12</v>
      </c>
      <c r="E7" s="69">
        <v>9</v>
      </c>
      <c r="F7" s="253">
        <f>E7*100/D7</f>
        <v>75</v>
      </c>
      <c r="G7" s="253"/>
      <c r="H7" s="253"/>
    </row>
    <row r="8" spans="1:8" ht="15.75" customHeight="1" x14ac:dyDescent="0.25">
      <c r="A8" s="265" t="s">
        <v>212</v>
      </c>
      <c r="B8" s="265"/>
      <c r="C8" s="265"/>
      <c r="D8" s="265"/>
      <c r="E8" s="265"/>
      <c r="F8" s="265"/>
      <c r="G8" s="265"/>
      <c r="H8" s="265"/>
    </row>
    <row r="9" spans="1:8" ht="30" x14ac:dyDescent="0.25">
      <c r="A9" s="69"/>
      <c r="B9" s="69" t="s">
        <v>56</v>
      </c>
      <c r="C9" s="69" t="s">
        <v>57</v>
      </c>
      <c r="D9" s="69" t="s">
        <v>73</v>
      </c>
      <c r="E9" s="69" t="s">
        <v>74</v>
      </c>
      <c r="F9" s="138" t="s">
        <v>192</v>
      </c>
      <c r="G9" s="282" t="s">
        <v>3</v>
      </c>
      <c r="H9" s="282"/>
    </row>
    <row r="10" spans="1:8" x14ac:dyDescent="0.25">
      <c r="A10" s="69">
        <v>1</v>
      </c>
      <c r="B10" s="19" t="s">
        <v>31</v>
      </c>
      <c r="C10" s="69">
        <v>14</v>
      </c>
      <c r="D10" s="69">
        <f>'Org capacity'!E20</f>
        <v>14</v>
      </c>
      <c r="E10" s="22">
        <f>D10/C10*100</f>
        <v>100</v>
      </c>
      <c r="F10" s="71" t="str">
        <f>IF(D10&gt;=11,"Qualified",IF(D10&lt;11,"Not Qualified"))</f>
        <v>Qualified</v>
      </c>
      <c r="G10" s="271"/>
      <c r="H10" s="271"/>
    </row>
    <row r="11" spans="1:8" x14ac:dyDescent="0.25">
      <c r="A11" s="69">
        <v>2</v>
      </c>
      <c r="B11" s="19" t="s">
        <v>55</v>
      </c>
      <c r="C11" s="69">
        <v>12</v>
      </c>
      <c r="D11" s="69">
        <f>Finance!G18</f>
        <v>12</v>
      </c>
      <c r="E11" s="22">
        <f>D11/C11*100</f>
        <v>100</v>
      </c>
      <c r="F11" s="71" t="str">
        <f>IF(D11&gt;=12,"Qualified",IF(D11&lt;12,"Not Qualified"))</f>
        <v>Qualified</v>
      </c>
      <c r="G11" s="271"/>
      <c r="H11" s="271"/>
    </row>
    <row r="12" spans="1:8" ht="15" customHeight="1" x14ac:dyDescent="0.25">
      <c r="A12" s="265" t="s">
        <v>210</v>
      </c>
      <c r="B12" s="265"/>
      <c r="C12" s="265"/>
      <c r="D12" s="265"/>
      <c r="E12" s="265"/>
      <c r="F12" s="265"/>
      <c r="G12" s="265"/>
      <c r="H12" s="265"/>
    </row>
    <row r="13" spans="1:8" x14ac:dyDescent="0.25">
      <c r="A13" s="272" t="s">
        <v>75</v>
      </c>
      <c r="B13" s="272"/>
      <c r="C13" s="272"/>
      <c r="D13" s="272"/>
      <c r="E13" s="272"/>
      <c r="F13" s="272"/>
      <c r="G13" s="272"/>
      <c r="H13" s="272"/>
    </row>
    <row r="14" spans="1:8" ht="45" x14ac:dyDescent="0.25">
      <c r="A14" s="41" t="s">
        <v>195</v>
      </c>
      <c r="B14" s="41" t="s">
        <v>56</v>
      </c>
      <c r="C14" s="41" t="s">
        <v>196</v>
      </c>
      <c r="D14" s="41" t="s">
        <v>57</v>
      </c>
      <c r="E14" s="41" t="s">
        <v>199</v>
      </c>
      <c r="F14" s="41" t="s">
        <v>197</v>
      </c>
      <c r="G14" s="41" t="s">
        <v>200</v>
      </c>
      <c r="H14" s="41" t="s">
        <v>198</v>
      </c>
    </row>
    <row r="15" spans="1:8" ht="15.75" x14ac:dyDescent="0.25">
      <c r="A15" s="68">
        <v>1</v>
      </c>
      <c r="B15" s="42" t="s">
        <v>72</v>
      </c>
      <c r="C15" s="42">
        <v>23</v>
      </c>
      <c r="D15" s="42">
        <f>C15*3</f>
        <v>69</v>
      </c>
      <c r="E15" s="42">
        <f>D15*80/100</f>
        <v>55.2</v>
      </c>
      <c r="F15" s="46">
        <f>'Programme delivery'!K51</f>
        <v>56</v>
      </c>
      <c r="G15" s="43">
        <f>F15*80%</f>
        <v>44.800000000000004</v>
      </c>
      <c r="H15" s="48">
        <f>G15/E15*100</f>
        <v>81.159420289855078</v>
      </c>
    </row>
    <row r="16" spans="1:8" ht="15.75" x14ac:dyDescent="0.25">
      <c r="A16" s="68">
        <v>2</v>
      </c>
      <c r="B16" s="42" t="s">
        <v>67</v>
      </c>
      <c r="C16" s="42">
        <v>10</v>
      </c>
      <c r="D16" s="42">
        <f>C16*3</f>
        <v>30</v>
      </c>
      <c r="E16" s="42">
        <f>D16*50/100</f>
        <v>15</v>
      </c>
      <c r="F16" s="46">
        <f>'Programme delivery'!K52</f>
        <v>27</v>
      </c>
      <c r="G16" s="43">
        <f>F16*50%</f>
        <v>13.5</v>
      </c>
      <c r="H16" s="48">
        <f>G16/E16*100</f>
        <v>90</v>
      </c>
    </row>
    <row r="17" spans="1:8" ht="15.75" x14ac:dyDescent="0.25">
      <c r="A17" s="249" t="s">
        <v>63</v>
      </c>
      <c r="B17" s="249"/>
      <c r="C17" s="42">
        <f>SUM(C15:C16)</f>
        <v>33</v>
      </c>
      <c r="D17" s="42">
        <f>SUM(D15:D16)</f>
        <v>99</v>
      </c>
      <c r="E17" s="42">
        <f>SUM(E15:E16)</f>
        <v>70.2</v>
      </c>
      <c r="F17" s="42">
        <f>SUM(F15:F16)</f>
        <v>83</v>
      </c>
      <c r="G17" s="42">
        <f>SUM(G15:G16)</f>
        <v>58.300000000000004</v>
      </c>
      <c r="H17" s="48">
        <f>G17/E17*100</f>
        <v>83.04843304843304</v>
      </c>
    </row>
    <row r="18" spans="1:8" x14ac:dyDescent="0.25">
      <c r="A18" s="266" t="s">
        <v>468</v>
      </c>
      <c r="B18" s="266"/>
      <c r="C18" s="266"/>
      <c r="D18" s="267"/>
      <c r="E18" s="267"/>
      <c r="F18" s="267"/>
      <c r="G18" s="267"/>
      <c r="H18" s="267"/>
    </row>
  </sheetData>
  <sheetProtection formatCells="0" formatColumns="0" formatRows="0" selectLockedCells="1"/>
  <mergeCells count="18">
    <mergeCell ref="G10:H10"/>
    <mergeCell ref="A1:H1"/>
    <mergeCell ref="A2:C2"/>
    <mergeCell ref="D2:E2"/>
    <mergeCell ref="F2:H2"/>
    <mergeCell ref="A3:H3"/>
    <mergeCell ref="F4:H4"/>
    <mergeCell ref="A5:H5"/>
    <mergeCell ref="F6:H6"/>
    <mergeCell ref="F7:H7"/>
    <mergeCell ref="A8:H8"/>
    <mergeCell ref="G9:H9"/>
    <mergeCell ref="A18:C18"/>
    <mergeCell ref="D18:H18"/>
    <mergeCell ref="G11:H11"/>
    <mergeCell ref="A12:H12"/>
    <mergeCell ref="A13:H13"/>
    <mergeCell ref="A17:B17"/>
  </mergeCells>
  <conditionalFormatting sqref="F10">
    <cfRule type="cellIs" dxfId="5" priority="3" stopIfTrue="1" operator="greaterThan">
      <formula>69.99</formula>
    </cfRule>
  </conditionalFormatting>
  <conditionalFormatting sqref="F10:F11">
    <cfRule type="cellIs" dxfId="4"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BreakPreview" zoomScaleNormal="100" zoomScaleSheetLayoutView="100" workbookViewId="0">
      <selection activeCell="E21" sqref="E21"/>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x14ac:dyDescent="0.25">
      <c r="A1" s="273" t="s">
        <v>335</v>
      </c>
      <c r="B1" s="274"/>
      <c r="C1" s="274"/>
      <c r="D1" s="274"/>
      <c r="E1" s="274"/>
      <c r="F1" s="274"/>
      <c r="G1" s="274"/>
      <c r="H1" s="274"/>
    </row>
    <row r="2" spans="1:8" ht="15" customHeight="1" x14ac:dyDescent="0.25">
      <c r="A2" s="275" t="s">
        <v>207</v>
      </c>
      <c r="B2" s="275"/>
      <c r="C2" s="275"/>
      <c r="D2" s="276" t="s">
        <v>208</v>
      </c>
      <c r="E2" s="276"/>
      <c r="F2" s="277" t="s">
        <v>209</v>
      </c>
      <c r="G2" s="278"/>
      <c r="H2" s="278"/>
    </row>
    <row r="3" spans="1:8" ht="20.25" customHeight="1" x14ac:dyDescent="0.25">
      <c r="A3" s="279" t="s">
        <v>64</v>
      </c>
      <c r="B3" s="280"/>
      <c r="C3" s="280"/>
      <c r="D3" s="280"/>
      <c r="E3" s="280"/>
      <c r="F3" s="280"/>
      <c r="G3" s="280"/>
      <c r="H3" s="281"/>
    </row>
    <row r="4" spans="1:8" ht="30" customHeight="1" x14ac:dyDescent="0.25">
      <c r="A4" s="69" t="s">
        <v>195</v>
      </c>
      <c r="B4" s="69" t="s">
        <v>56</v>
      </c>
      <c r="C4" s="69" t="s">
        <v>61</v>
      </c>
      <c r="D4" s="70" t="s">
        <v>57</v>
      </c>
      <c r="E4" s="69" t="s">
        <v>194</v>
      </c>
      <c r="F4" s="282" t="s">
        <v>193</v>
      </c>
      <c r="G4" s="282"/>
      <c r="H4" s="282"/>
    </row>
    <row r="5" spans="1:8" ht="15" customHeight="1" x14ac:dyDescent="0.25">
      <c r="A5" s="283" t="s">
        <v>60</v>
      </c>
      <c r="B5" s="283"/>
      <c r="C5" s="283"/>
      <c r="D5" s="283"/>
      <c r="E5" s="283"/>
      <c r="F5" s="283"/>
      <c r="G5" s="283"/>
      <c r="H5" s="283"/>
    </row>
    <row r="6" spans="1:8" ht="15" customHeight="1" x14ac:dyDescent="0.25">
      <c r="A6" s="69">
        <v>1</v>
      </c>
      <c r="B6" s="19" t="s">
        <v>31</v>
      </c>
      <c r="C6" s="69">
        <v>14</v>
      </c>
      <c r="D6" s="69">
        <v>12</v>
      </c>
      <c r="E6" s="69">
        <v>8</v>
      </c>
      <c r="F6" s="253">
        <f>E6*100/D6</f>
        <v>66.666666666666671</v>
      </c>
      <c r="G6" s="253"/>
      <c r="H6" s="253"/>
    </row>
    <row r="7" spans="1:8" x14ac:dyDescent="0.25">
      <c r="A7" s="69">
        <v>2</v>
      </c>
      <c r="B7" s="19" t="s">
        <v>55</v>
      </c>
      <c r="C7" s="69">
        <v>12</v>
      </c>
      <c r="D7" s="69">
        <v>12</v>
      </c>
      <c r="E7" s="69">
        <v>8</v>
      </c>
      <c r="F7" s="253">
        <f>E7*100/D7</f>
        <v>66.666666666666671</v>
      </c>
      <c r="G7" s="253"/>
      <c r="H7" s="253"/>
    </row>
    <row r="8" spans="1:8" ht="15.75" customHeight="1" x14ac:dyDescent="0.25">
      <c r="A8" s="265" t="s">
        <v>212</v>
      </c>
      <c r="B8" s="265"/>
      <c r="C8" s="265"/>
      <c r="D8" s="265"/>
      <c r="E8" s="265"/>
      <c r="F8" s="265"/>
      <c r="G8" s="265"/>
      <c r="H8" s="265"/>
    </row>
    <row r="9" spans="1:8" ht="30" x14ac:dyDescent="0.25">
      <c r="A9" s="69"/>
      <c r="B9" s="69" t="s">
        <v>56</v>
      </c>
      <c r="C9" s="69" t="s">
        <v>57</v>
      </c>
      <c r="D9" s="69" t="s">
        <v>73</v>
      </c>
      <c r="E9" s="69" t="s">
        <v>74</v>
      </c>
      <c r="F9" s="138" t="s">
        <v>192</v>
      </c>
      <c r="G9" s="282" t="s">
        <v>3</v>
      </c>
      <c r="H9" s="282"/>
    </row>
    <row r="10" spans="1:8" x14ac:dyDescent="0.25">
      <c r="A10" s="69">
        <v>1</v>
      </c>
      <c r="B10" s="19" t="s">
        <v>31</v>
      </c>
      <c r="C10" s="69">
        <v>14</v>
      </c>
      <c r="D10" s="69">
        <f>'Org capacity'!E20</f>
        <v>14</v>
      </c>
      <c r="E10" s="22">
        <f>D10/C10*100</f>
        <v>100</v>
      </c>
      <c r="F10" s="71" t="str">
        <f>IF(D10&gt;=11,"Qualified",IF(D10&lt;11,"Not Qualified"))</f>
        <v>Qualified</v>
      </c>
      <c r="G10" s="271"/>
      <c r="H10" s="271"/>
    </row>
    <row r="11" spans="1:8" x14ac:dyDescent="0.25">
      <c r="A11" s="69">
        <v>2</v>
      </c>
      <c r="B11" s="19" t="s">
        <v>55</v>
      </c>
      <c r="C11" s="69">
        <v>12</v>
      </c>
      <c r="D11" s="69">
        <f>Finance!G18</f>
        <v>12</v>
      </c>
      <c r="E11" s="22">
        <f>D11/C11*100</f>
        <v>100</v>
      </c>
      <c r="F11" s="71" t="str">
        <f>IF(D11&gt;=12,"Qualified",IF(D11&lt;12,"Not Qualified"))</f>
        <v>Qualified</v>
      </c>
      <c r="G11" s="271"/>
      <c r="H11" s="271"/>
    </row>
    <row r="12" spans="1:8" ht="15" customHeight="1" x14ac:dyDescent="0.25">
      <c r="A12" s="265" t="s">
        <v>210</v>
      </c>
      <c r="B12" s="265"/>
      <c r="C12" s="265"/>
      <c r="D12" s="265"/>
      <c r="E12" s="265"/>
      <c r="F12" s="265"/>
      <c r="G12" s="265"/>
      <c r="H12" s="265"/>
    </row>
    <row r="13" spans="1:8" x14ac:dyDescent="0.25">
      <c r="A13" s="272" t="s">
        <v>75</v>
      </c>
      <c r="B13" s="272"/>
      <c r="C13" s="272"/>
      <c r="D13" s="272"/>
      <c r="E13" s="272"/>
      <c r="F13" s="272"/>
      <c r="G13" s="272"/>
      <c r="H13" s="272"/>
    </row>
    <row r="14" spans="1:8" ht="45" x14ac:dyDescent="0.25">
      <c r="A14" s="41" t="s">
        <v>195</v>
      </c>
      <c r="B14" s="41" t="s">
        <v>56</v>
      </c>
      <c r="C14" s="41" t="s">
        <v>196</v>
      </c>
      <c r="D14" s="41" t="s">
        <v>57</v>
      </c>
      <c r="E14" s="41" t="s">
        <v>199</v>
      </c>
      <c r="F14" s="41" t="s">
        <v>197</v>
      </c>
      <c r="G14" s="41" t="s">
        <v>200</v>
      </c>
      <c r="H14" s="41" t="s">
        <v>198</v>
      </c>
    </row>
    <row r="15" spans="1:8" ht="15.75" x14ac:dyDescent="0.25">
      <c r="A15" s="68">
        <v>1</v>
      </c>
      <c r="B15" s="42" t="s">
        <v>72</v>
      </c>
      <c r="C15" s="42">
        <v>17</v>
      </c>
      <c r="D15" s="42">
        <f>C15*3</f>
        <v>51</v>
      </c>
      <c r="E15" s="42">
        <f>D15*80/100</f>
        <v>40.799999999999997</v>
      </c>
      <c r="F15" s="46">
        <f>'Programme delivery'!K51</f>
        <v>56</v>
      </c>
      <c r="G15" s="43">
        <f>F15*80%</f>
        <v>44.800000000000004</v>
      </c>
      <c r="H15" s="48">
        <f>G15/E15*100</f>
        <v>109.80392156862746</v>
      </c>
    </row>
    <row r="16" spans="1:8" ht="15.75" x14ac:dyDescent="0.25">
      <c r="A16" s="68">
        <v>2</v>
      </c>
      <c r="B16" s="42" t="s">
        <v>67</v>
      </c>
      <c r="C16" s="42">
        <v>10</v>
      </c>
      <c r="D16" s="42">
        <f>C16*3</f>
        <v>30</v>
      </c>
      <c r="E16" s="42">
        <f>D16*50/100</f>
        <v>15</v>
      </c>
      <c r="F16" s="46">
        <f>'Programme delivery'!K52</f>
        <v>27</v>
      </c>
      <c r="G16" s="43">
        <f>F16*50%</f>
        <v>13.5</v>
      </c>
      <c r="H16" s="48">
        <f>G16/E16*100</f>
        <v>90</v>
      </c>
    </row>
    <row r="17" spans="1:8" ht="15.75" x14ac:dyDescent="0.25">
      <c r="A17" s="249" t="s">
        <v>63</v>
      </c>
      <c r="B17" s="249"/>
      <c r="C17" s="42">
        <f>SUM(C15:C16)</f>
        <v>27</v>
      </c>
      <c r="D17" s="42">
        <f>SUM(D15:D16)</f>
        <v>81</v>
      </c>
      <c r="E17" s="42">
        <f>SUM(E15:E16)</f>
        <v>55.8</v>
      </c>
      <c r="F17" s="42">
        <f>SUM(F15:F16)</f>
        <v>83</v>
      </c>
      <c r="G17" s="42">
        <f>SUM(G15:G16)</f>
        <v>58.300000000000004</v>
      </c>
      <c r="H17" s="48">
        <f>G17/E17*100</f>
        <v>104.48028673835125</v>
      </c>
    </row>
    <row r="18" spans="1:8" x14ac:dyDescent="0.25">
      <c r="A18" s="284" t="s">
        <v>301</v>
      </c>
      <c r="B18" s="284"/>
      <c r="C18" s="284"/>
      <c r="D18" s="267"/>
      <c r="E18" s="267"/>
      <c r="F18" s="267"/>
      <c r="G18" s="267"/>
      <c r="H18" s="267"/>
    </row>
    <row r="20" spans="1:8" x14ac:dyDescent="0.25">
      <c r="F20" s="1">
        <v>9</v>
      </c>
    </row>
  </sheetData>
  <sheetProtection formatCells="0" formatColumns="0" formatRows="0" selectLockedCells="1"/>
  <mergeCells count="18">
    <mergeCell ref="A1:H1"/>
    <mergeCell ref="G10:H10"/>
    <mergeCell ref="G11:H11"/>
    <mergeCell ref="A12:H12"/>
    <mergeCell ref="A13:H13"/>
    <mergeCell ref="A3:H3"/>
    <mergeCell ref="F4:H4"/>
    <mergeCell ref="A5:H5"/>
    <mergeCell ref="A2:C2"/>
    <mergeCell ref="D2:E2"/>
    <mergeCell ref="F6:H6"/>
    <mergeCell ref="F7:H7"/>
    <mergeCell ref="A8:H8"/>
    <mergeCell ref="G9:H9"/>
    <mergeCell ref="F2:H2"/>
    <mergeCell ref="A18:C18"/>
    <mergeCell ref="D18:H18"/>
    <mergeCell ref="A17:B17"/>
  </mergeCells>
  <conditionalFormatting sqref="F10">
    <cfRule type="cellIs" dxfId="3" priority="3" stopIfTrue="1" operator="greaterThan">
      <formula>69.99</formula>
    </cfRule>
  </conditionalFormatting>
  <conditionalFormatting sqref="F10:F11">
    <cfRule type="cellIs" dxfId="2"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BreakPreview" zoomScaleNormal="100" zoomScaleSheetLayoutView="100" workbookViewId="0">
      <selection activeCell="E7" sqref="E7"/>
    </sheetView>
  </sheetViews>
  <sheetFormatPr defaultRowHeight="15" x14ac:dyDescent="0.2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x14ac:dyDescent="0.25">
      <c r="A1" s="273" t="s">
        <v>335</v>
      </c>
      <c r="B1" s="274"/>
      <c r="C1" s="274"/>
      <c r="D1" s="274"/>
      <c r="E1" s="274"/>
      <c r="F1" s="274"/>
      <c r="G1" s="274"/>
      <c r="H1" s="274"/>
    </row>
    <row r="2" spans="1:8" ht="15" customHeight="1" x14ac:dyDescent="0.25">
      <c r="A2" s="275" t="s">
        <v>207</v>
      </c>
      <c r="B2" s="275"/>
      <c r="C2" s="275"/>
      <c r="D2" s="276" t="s">
        <v>208</v>
      </c>
      <c r="E2" s="276"/>
      <c r="F2" s="277" t="s">
        <v>209</v>
      </c>
      <c r="G2" s="278"/>
      <c r="H2" s="278"/>
    </row>
    <row r="3" spans="1:8" ht="20.25" customHeight="1" x14ac:dyDescent="0.25">
      <c r="A3" s="279" t="s">
        <v>64</v>
      </c>
      <c r="B3" s="280"/>
      <c r="C3" s="280"/>
      <c r="D3" s="280"/>
      <c r="E3" s="280"/>
      <c r="F3" s="280"/>
      <c r="G3" s="280"/>
      <c r="H3" s="281"/>
    </row>
    <row r="4" spans="1:8" ht="30" customHeight="1" x14ac:dyDescent="0.25">
      <c r="A4" s="74" t="s">
        <v>195</v>
      </c>
      <c r="B4" s="74" t="s">
        <v>56</v>
      </c>
      <c r="C4" s="74" t="s">
        <v>61</v>
      </c>
      <c r="D4" s="70" t="s">
        <v>57</v>
      </c>
      <c r="E4" s="74" t="s">
        <v>194</v>
      </c>
      <c r="F4" s="282" t="s">
        <v>193</v>
      </c>
      <c r="G4" s="282"/>
      <c r="H4" s="282"/>
    </row>
    <row r="5" spans="1:8" ht="15" customHeight="1" x14ac:dyDescent="0.25">
      <c r="A5" s="283" t="s">
        <v>60</v>
      </c>
      <c r="B5" s="283"/>
      <c r="C5" s="283"/>
      <c r="D5" s="283"/>
      <c r="E5" s="283"/>
      <c r="F5" s="283"/>
      <c r="G5" s="283"/>
      <c r="H5" s="283"/>
    </row>
    <row r="6" spans="1:8" ht="15" customHeight="1" x14ac:dyDescent="0.25">
      <c r="A6" s="74">
        <v>1</v>
      </c>
      <c r="B6" s="19" t="s">
        <v>31</v>
      </c>
      <c r="C6" s="74">
        <v>14</v>
      </c>
      <c r="D6" s="74">
        <v>12</v>
      </c>
      <c r="E6" s="74">
        <v>8</v>
      </c>
      <c r="F6" s="253">
        <f>E6*100/D6</f>
        <v>66.666666666666671</v>
      </c>
      <c r="G6" s="253"/>
      <c r="H6" s="253"/>
    </row>
    <row r="7" spans="1:8" x14ac:dyDescent="0.25">
      <c r="A7" s="74">
        <v>2</v>
      </c>
      <c r="B7" s="19" t="s">
        <v>55</v>
      </c>
      <c r="C7" s="74">
        <v>12</v>
      </c>
      <c r="D7" s="74">
        <v>12</v>
      </c>
      <c r="E7" s="74">
        <v>8</v>
      </c>
      <c r="F7" s="253">
        <f>E7*100/D7</f>
        <v>66.666666666666671</v>
      </c>
      <c r="G7" s="253"/>
      <c r="H7" s="253"/>
    </row>
    <row r="8" spans="1:8" ht="15.75" customHeight="1" x14ac:dyDescent="0.25">
      <c r="A8" s="265" t="s">
        <v>212</v>
      </c>
      <c r="B8" s="265"/>
      <c r="C8" s="265"/>
      <c r="D8" s="265"/>
      <c r="E8" s="265"/>
      <c r="F8" s="265"/>
      <c r="G8" s="265"/>
      <c r="H8" s="265"/>
    </row>
    <row r="9" spans="1:8" ht="30" x14ac:dyDescent="0.25">
      <c r="A9" s="74"/>
      <c r="B9" s="74" t="s">
        <v>56</v>
      </c>
      <c r="C9" s="74" t="s">
        <v>57</v>
      </c>
      <c r="D9" s="74" t="s">
        <v>73</v>
      </c>
      <c r="E9" s="74" t="s">
        <v>74</v>
      </c>
      <c r="F9" s="138" t="s">
        <v>192</v>
      </c>
      <c r="G9" s="282" t="s">
        <v>3</v>
      </c>
      <c r="H9" s="282"/>
    </row>
    <row r="10" spans="1:8" x14ac:dyDescent="0.25">
      <c r="A10" s="74">
        <v>1</v>
      </c>
      <c r="B10" s="19" t="s">
        <v>31</v>
      </c>
      <c r="C10" s="74">
        <v>14</v>
      </c>
      <c r="D10" s="74">
        <f>'Org capacity'!E20</f>
        <v>14</v>
      </c>
      <c r="E10" s="73">
        <f>D10/C10*100</f>
        <v>100</v>
      </c>
      <c r="F10" s="71" t="str">
        <f>IF(D10&gt;=11,"Qualified",IF(D10&lt;11,"Not Qualified"))</f>
        <v>Qualified</v>
      </c>
      <c r="G10" s="271"/>
      <c r="H10" s="271"/>
    </row>
    <row r="11" spans="1:8" x14ac:dyDescent="0.25">
      <c r="A11" s="74">
        <v>2</v>
      </c>
      <c r="B11" s="19" t="s">
        <v>55</v>
      </c>
      <c r="C11" s="74">
        <v>12</v>
      </c>
      <c r="D11" s="74">
        <f>Finance!G18</f>
        <v>12</v>
      </c>
      <c r="E11" s="73">
        <f>D11/C11*100</f>
        <v>100</v>
      </c>
      <c r="F11" s="71" t="str">
        <f>IF(D11&gt;=12,"Qualified",IF(D11&lt;12,"Not Qualified"))</f>
        <v>Qualified</v>
      </c>
      <c r="G11" s="271"/>
      <c r="H11" s="271"/>
    </row>
    <row r="12" spans="1:8" ht="15" customHeight="1" x14ac:dyDescent="0.25">
      <c r="A12" s="265" t="s">
        <v>210</v>
      </c>
      <c r="B12" s="265"/>
      <c r="C12" s="265"/>
      <c r="D12" s="265"/>
      <c r="E12" s="265"/>
      <c r="F12" s="265"/>
      <c r="G12" s="265"/>
      <c r="H12" s="265"/>
    </row>
    <row r="13" spans="1:8" x14ac:dyDescent="0.25">
      <c r="A13" s="272" t="s">
        <v>75</v>
      </c>
      <c r="B13" s="272"/>
      <c r="C13" s="272"/>
      <c r="D13" s="272"/>
      <c r="E13" s="272"/>
      <c r="F13" s="272"/>
      <c r="G13" s="272"/>
      <c r="H13" s="272"/>
    </row>
    <row r="14" spans="1:8" ht="45" x14ac:dyDescent="0.25">
      <c r="A14" s="41" t="s">
        <v>195</v>
      </c>
      <c r="B14" s="41" t="s">
        <v>56</v>
      </c>
      <c r="C14" s="41" t="s">
        <v>196</v>
      </c>
      <c r="D14" s="41" t="s">
        <v>57</v>
      </c>
      <c r="E14" s="41" t="s">
        <v>199</v>
      </c>
      <c r="F14" s="41" t="s">
        <v>197</v>
      </c>
      <c r="G14" s="41" t="s">
        <v>200</v>
      </c>
      <c r="H14" s="41" t="s">
        <v>198</v>
      </c>
    </row>
    <row r="15" spans="1:8" ht="15.75" x14ac:dyDescent="0.25">
      <c r="A15" s="72">
        <v>1</v>
      </c>
      <c r="B15" s="42" t="s">
        <v>72</v>
      </c>
      <c r="C15" s="42">
        <v>24</v>
      </c>
      <c r="D15" s="42">
        <f>C15*3</f>
        <v>72</v>
      </c>
      <c r="E15" s="42">
        <f>D15*80/100</f>
        <v>57.6</v>
      </c>
      <c r="F15" s="46">
        <f>'Programme delivery'!K51</f>
        <v>56</v>
      </c>
      <c r="G15" s="43">
        <f>F15*80%</f>
        <v>44.800000000000004</v>
      </c>
      <c r="H15" s="48">
        <f>G15/E15*100</f>
        <v>77.777777777777786</v>
      </c>
    </row>
    <row r="16" spans="1:8" ht="15.75" x14ac:dyDescent="0.25">
      <c r="A16" s="72">
        <v>2</v>
      </c>
      <c r="B16" s="42" t="s">
        <v>67</v>
      </c>
      <c r="C16" s="42">
        <v>10</v>
      </c>
      <c r="D16" s="42">
        <f>C16*3</f>
        <v>30</v>
      </c>
      <c r="E16" s="42">
        <f>D16*50/100</f>
        <v>15</v>
      </c>
      <c r="F16" s="46">
        <f>'Programme delivery'!K52</f>
        <v>27</v>
      </c>
      <c r="G16" s="43">
        <f>F16*50%</f>
        <v>13.5</v>
      </c>
      <c r="H16" s="48">
        <f>G16/E16*100</f>
        <v>90</v>
      </c>
    </row>
    <row r="17" spans="1:8" ht="15.75" x14ac:dyDescent="0.25">
      <c r="A17" s="249" t="s">
        <v>63</v>
      </c>
      <c r="B17" s="249"/>
      <c r="C17" s="42">
        <f>SUM(C15:C16)</f>
        <v>34</v>
      </c>
      <c r="D17" s="42">
        <f>SUM(D15:D16)</f>
        <v>102</v>
      </c>
      <c r="E17" s="42">
        <f>SUM(E15:E16)</f>
        <v>72.599999999999994</v>
      </c>
      <c r="F17" s="42">
        <f>SUM(F15:F16)</f>
        <v>83</v>
      </c>
      <c r="G17" s="42">
        <f>SUM(G15:G16)</f>
        <v>58.300000000000004</v>
      </c>
      <c r="H17" s="48">
        <f>G17/E17*100</f>
        <v>80.303030303030326</v>
      </c>
    </row>
    <row r="18" spans="1:8" x14ac:dyDescent="0.25">
      <c r="A18" s="284" t="s">
        <v>301</v>
      </c>
      <c r="B18" s="284"/>
      <c r="C18" s="284"/>
      <c r="D18" s="267"/>
      <c r="E18" s="267"/>
      <c r="F18" s="267"/>
      <c r="G18" s="267"/>
      <c r="H18" s="267"/>
    </row>
    <row r="20" spans="1:8" x14ac:dyDescent="0.25">
      <c r="F20" s="1">
        <v>9</v>
      </c>
    </row>
  </sheetData>
  <sheetProtection formatCells="0" formatColumns="0" formatRows="0" selectLockedCells="1"/>
  <mergeCells count="18">
    <mergeCell ref="G10:H10"/>
    <mergeCell ref="A1:H1"/>
    <mergeCell ref="A2:C2"/>
    <mergeCell ref="D2:E2"/>
    <mergeCell ref="F2:H2"/>
    <mergeCell ref="A3:H3"/>
    <mergeCell ref="F4:H4"/>
    <mergeCell ref="A5:H5"/>
    <mergeCell ref="F6:H6"/>
    <mergeCell ref="F7:H7"/>
    <mergeCell ref="A8:H8"/>
    <mergeCell ref="G9:H9"/>
    <mergeCell ref="G11:H11"/>
    <mergeCell ref="A12:H12"/>
    <mergeCell ref="A13:H13"/>
    <mergeCell ref="A17:B17"/>
    <mergeCell ref="A18:C18"/>
    <mergeCell ref="D18:H18"/>
  </mergeCells>
  <conditionalFormatting sqref="F10">
    <cfRule type="cellIs" dxfId="1" priority="3" stopIfTrue="1" operator="greaterThan">
      <formula>69.99</formula>
    </cfRule>
  </conditionalFormatting>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Programme delivery</vt:lpstr>
      <vt:lpstr>Org capacity</vt:lpstr>
      <vt:lpstr>Finance</vt:lpstr>
      <vt:lpstr>Scoring sheet FSW-MSM-TG</vt:lpstr>
      <vt:lpstr>Scoring sheet-IDU</vt:lpstr>
      <vt:lpstr>Scoring sheet-CC</vt:lpstr>
      <vt:lpstr>Scoring sheet-CC With IDU</vt:lpstr>
      <vt:lpstr>'Org capacity'!Print_Area</vt:lpstr>
      <vt:lpstr>'Programme delivery'!Print_Area</vt:lpstr>
      <vt:lpstr>'Scoring sheet-CC'!Print_Area</vt:lpstr>
      <vt:lpstr>'Scoring sheet-CC With IDU'!Print_Area</vt:lpstr>
      <vt:lpstr>'Scoring sheet-IDU'!Print_Area</vt:lpstr>
      <vt:lpstr>'Programme delivery'!Print_Titles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2023-02-25T16:47:48Z</dcterms:modified>
</cp:coreProperties>
</file>